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772" firstSheet="1" activeTab="1"/>
  </bookViews>
  <sheets>
    <sheet name="表1-1" sheetId="1" state="hidden" r:id="rId1"/>
    <sheet name="报省组" sheetId="2" r:id="rId2"/>
  </sheets>
  <definedNames>
    <definedName name="_xlnm._FilterDatabase" localSheetId="1" hidden="1">'报省组'!$A$2:$N$104</definedName>
    <definedName name="_xlfn.COUNTIFS" hidden="1">#NAME?</definedName>
    <definedName name="_xlfn.IFERROR" hidden="1">#NAME?</definedName>
    <definedName name="_xlfn.SUMIFS" hidden="1">#NAME?</definedName>
    <definedName name="_xlnm.Print_Area" localSheetId="0">'表1-1'!$A$1:$Q$37</definedName>
  </definedNames>
  <calcPr fullCalcOnLoad="1"/>
</workbook>
</file>

<file path=xl/sharedStrings.xml><?xml version="1.0" encoding="utf-8"?>
<sst xmlns="http://schemas.openxmlformats.org/spreadsheetml/2006/main" count="949" uniqueCount="462">
  <si>
    <t xml:space="preserve"> 济南市交办件办理情况统计表</t>
  </si>
  <si>
    <t>批次</t>
  </si>
  <si>
    <t>受理举报数量（件）</t>
  </si>
  <si>
    <t>交办数量（件）</t>
  </si>
  <si>
    <t>已办结（件）</t>
  </si>
  <si>
    <t>责令整改（家）</t>
  </si>
  <si>
    <t>立案处罚（家）</t>
  </si>
  <si>
    <t>罚款金额（万元）</t>
  </si>
  <si>
    <t>立案侦查
(件）</t>
  </si>
  <si>
    <t>拘留（人）</t>
  </si>
  <si>
    <t>约谈（人）</t>
  </si>
  <si>
    <t>问责（人）</t>
  </si>
  <si>
    <t>问责
（人次）</t>
  </si>
  <si>
    <t>标星件</t>
  </si>
  <si>
    <t>来电</t>
  </si>
  <si>
    <t>来信</t>
  </si>
  <si>
    <t>合计</t>
  </si>
  <si>
    <t>属实</t>
  </si>
  <si>
    <t>不属实</t>
  </si>
  <si>
    <t>行政</t>
  </si>
  <si>
    <t>刑事</t>
  </si>
  <si>
    <r>
      <rPr>
        <sz val="12"/>
        <color indexed="8"/>
        <rFont val="黑体"/>
        <family val="3"/>
      </rPr>
      <t>总计</t>
    </r>
  </si>
  <si>
    <t>序号</t>
  </si>
  <si>
    <t>受理编号</t>
  </si>
  <si>
    <t>交办问题基本情况</t>
  </si>
  <si>
    <t>行政区域</t>
  </si>
  <si>
    <t>污染类型</t>
  </si>
  <si>
    <t>调查核实情况</t>
  </si>
  <si>
    <t>是否属实</t>
  </si>
  <si>
    <t>处理和整改情况</t>
  </si>
  <si>
    <t>问责情况</t>
  </si>
  <si>
    <t>备注</t>
  </si>
  <si>
    <t>访受〔2021〕JD0061号</t>
  </si>
  <si>
    <t>长清区文昌街道办事处陈庄村村书记庄某某，在村东侧的山体开采山石，破坏树木，影响村民生活环境。</t>
  </si>
  <si>
    <t>长清区</t>
  </si>
  <si>
    <t>生态</t>
  </si>
  <si>
    <t>5月15日，长清区政府组织长清区自然资源局、区园林和林业绿化局对信访件反映的问题进行了调查核实，有关情况如下：
经查实：2012年8月12日，文昌街道办事处陈庄村村民庄甲将所承包的村东荒山坡转包给庄乙从事种植，2020年3月3日，庄乙转包给庄丙。
2020年底，庄丙拟在此建设反季节蔬菜大棚，将承包地块东侧自已种植的核桃树进行了采伐清理，在村东侧的山体开采山石实为对拟建蔬菜大棚的场地撤高垫底进行平整，场地平整过程中产生出的石料在原地堆放。经实地勘察，对比森林资源管理“一张图”，采伐区域不在林地范围内，不需要申请采伐许可证。</t>
  </si>
  <si>
    <t>是</t>
  </si>
  <si>
    <t>长清区政府责成长清区自然资源局：
1.督促当事人立即整改，于5月21日前将堆放在原地的石料进行回填、整平，并客土复种。
2.加强巡查频次、加大监管力度，防止类似因场地整理造成原山体地貌损坏事件的发生。
5月21日，当事人已整改完成。</t>
  </si>
  <si>
    <t>无</t>
  </si>
  <si>
    <t/>
  </si>
  <si>
    <t>访受〔2021〕JD0150号</t>
  </si>
  <si>
    <t>大气污染</t>
  </si>
  <si>
    <t>5月15日，长清区政府组织长清区城乡水务局、市生态环境局长清分局对信访件反映问题进行了调查核实，有关情况如下：
1.投诉件反映的是济南西区污水处理厂。济南西区污水处理厂出水排入北大沙河，北大沙河为黄河一级支流。为提升出水水质，长清区政府要求济南市西区污水处理厂进行二次提标改造，该项目环评手续齐全，于2020年9月开工，2021年4月完成设备调试通水。
2.产生气味的原因是二次提标改造项目新建提升泵站、曝气沉沙池距离居民区较近，未进行封闭，未安装除臭设备，造成气味。</t>
  </si>
  <si>
    <t>长清区政府责成长清区城乡水务局、市生态环境局长清分局督促济南西区污水厂于5月21日前采取以下措施：
1.使用日光板罩棚进行封闭，封闭区域为粗格栅提升泵站格栅机、细格栅、曝气沉沙池。
2.安装除臭设备。
3.5月21日整改完成后立即安排监测。
5月21日，济南市西区污水处理厂已整改完成。</t>
  </si>
  <si>
    <t>访受〔2021〕JD0164号</t>
  </si>
  <si>
    <t>涉水污染</t>
  </si>
  <si>
    <t>5月15日，长清区政府组织长清区城乡水务局、市生态环境局长清分局对信访件反映问题进行了调查核实，有关情况如下：
1.投诉件反映的是济南西区污水处理厂。济南西区污水处理厂出水排入北大沙河，北大沙河为黄河一级支流。为提升出水水质，长清区政府要求济南市西区污水处理厂进行二次提标改造，该项目环评手续齐全，于2020年9月开工，2021年4月完成设备调试通水。
2.产生气味的原因是二次提标改造项目新建提升泵站、曝气沉沙池距离居民区较近，未进行封闭，未安装除臭和隔声设备，造成气味和噪声扰民。</t>
  </si>
  <si>
    <t>长清区政府责成长清区城乡水务局、市生态环境局长清分局督促济南西区污水厂于5月21日前采取以下措施：
1.使用日光板罩棚进行封闭，封闭区域为粗格栅提升泵站格栅机、细格栅、曝气沉沙池。
2.安装除臭设备。
3.针对提升泵等机械噪声扰民问题，使用隔音板进行封闭，对设备进行二次降噪处理。
5月21日，济南市西区污水处理厂已整改完成。</t>
  </si>
  <si>
    <t>访受〔2021〕JD0179号</t>
  </si>
  <si>
    <t>1.长清区万德街道有多家水洗沙场，在长城村，纸坊村，官庄村，石都庄村，店台村都有水洗沙场，但是水洗沙场没有原料都是私自开采山上的石料，破坏山体，对环境造成很大的影响，要求查处洗沙场，环保手续是否齐全，如何通过验收。2.长清区万德街道石都庄村，在村北侧有一个修高速的搅拌站，搅拌站整天用来洗沙，但是高速并未使用，全部用来私自售卖，并在河的两岸排放洗沙的污泥，将近10公里，要求查处此种行为，如何验收通过。</t>
  </si>
  <si>
    <t>长清区政府责成万德街道办事处、市生态环境局长清分局督促山东路桥有限公司七分部清除暂存污泥并做好抑尘措施，对今后产生的拌合设备冲洗污泥及时规范处置。进一步加大巡查检查力度，防止已取缔洗沙场反弹。
5月21日，山东路桥有限公司七分部已将暂存暂存污泥全部清理完毕。</t>
  </si>
  <si>
    <t>访受〔2021〕JD0291号</t>
  </si>
  <si>
    <t>长清区五峰街道办事处会字峪村，开发商山东飞淼建筑有限公司破坏村南侧山体修建别墅，认为破坏山体；并且开发商将建筑垃圾和生活垃圾倾倒至村北侧泄洪沟内，认为容易造成泄洪灾害，危害周边村民人身安全。</t>
  </si>
  <si>
    <t xml:space="preserve">   5月16日，长清区政府组织区自然资源局、五峰山街道办事处对信访件反映的问题进行了调查核实，有关情况如下：
      1.山东天淼建筑有限公司修建别墅实际为旧村改造项目，目前正在建设中。经现场勘验，施工过程中未发现破坏山体行为。
      2.五峰山街道办事处会字峪村北侧泄洪沟内有建筑垃圾和生活垃圾。
</t>
  </si>
  <si>
    <t xml:space="preserve">
长清区政府责成五峰山街道办事处、区自然资源局采取以下措施：
1.立即督促将泄洪沟内的垃圾全部清理。5月21日，泄洪沟内的垃圾已全部清理完毕。
2.加强日常巡查监管，防止破坏山体与垃圾乱到行为的发生。
   </t>
  </si>
  <si>
    <t>访受〔2021〕JD0299号</t>
  </si>
  <si>
    <t>长清区文昌街道办事处叶庄村，村东侧西区污水处理厂距离村民房屋仅10米，距离生活区较近，气味难闻。</t>
  </si>
  <si>
    <t xml:space="preserve"> 5月16日，长清区政府组织区城乡水务局、市生态环境局长清分局对信访件反映问题进行了调查核实，有关情况汇报如下：
济南西区污水处理厂出水排入北大沙河，北大沙河为黄河一级支流。 为提升出水水质，长清区政府要求济南市西区污水处理厂进行二次提标改造，该项目环评手续齐全，于2020年9月开工，2021年4月完成设备调试通水。
产生气味的原因是二次提标改造项目新建污水提升泵站造成一定气味。</t>
  </si>
  <si>
    <t>长清区政府责成区城乡水务局、市生态环境局长清分局督促济南西区污水厂立即采取以下措施：
1.对提升泵站进行封闭改造。
2.安装除臭设备。
该厂已于5月21日完成整改，现场已无异味。</t>
  </si>
  <si>
    <t>访受〔2021〕JD0440号</t>
  </si>
  <si>
    <t>章丘区普集街道有家山东省章丘市汽车配件执照有限公司，该公司院内有个大烟筒，从公司里飘出来的粉尘和异味很大，是喷塑造成的粉尘和异味，要求查处公司，解决扬尘和异味的问题。</t>
  </si>
  <si>
    <t>章丘区</t>
  </si>
  <si>
    <t>访受〔2021〕JD0463号</t>
  </si>
  <si>
    <t>章丘区刁镇东环外环西柳村，在村东头有3-4家工厂（体海包装厂，齐星包装厂等），在没有排污许可证的情况下向外排污，锅炉在排放污水期间发出噪音，影响附近居民，要求查处工厂。</t>
  </si>
  <si>
    <t>噪声污染</t>
  </si>
  <si>
    <t>访受〔2021〕JX0004号</t>
  </si>
  <si>
    <t>济南市章丘区茂李村南露天焊罐、喷漆和银粉，已经两三年，三个场地有两个是非法占用耕地，对村民健康造成伤害。</t>
  </si>
  <si>
    <t>1.企业已于5月18日自行清理设备及原材料，腾退占用耕地，并承诺不再从事相关生产作业。
2.章丘区政府责成绣惠街道办事处加强日常巡查力度，严防类似问题发生。</t>
  </si>
  <si>
    <t>访受〔2021〕JD0480号</t>
  </si>
  <si>
    <t>1.天桥区黄台南路花卉市场北侧，有一家洗车店（没有名称），洗车的污水没有任何处理直接排放，水污染严重。2.天桥区黄台南路花卉市场北侧洗车店向西五十米处，有一家大众浴池，有烧煤碳的行为，向外排放煤烟，污染空气。</t>
  </si>
  <si>
    <t>天桥区</t>
  </si>
  <si>
    <t>否</t>
  </si>
  <si>
    <t>访受〔2021〕JD0482号</t>
  </si>
  <si>
    <t>莱芜区高庄街道办事处蔺家庄村，曹某某将村西南侧的山坡地上的树木砍除，开采沙土进行售卖，将改造成水库，破坏生态环境。</t>
  </si>
  <si>
    <t>莱芜区</t>
  </si>
  <si>
    <t>莱芜区政府责成区自然资源局、高庄街道办事处采取以下措施处理：
1.责令业主尽快将旅游景区内裸露沙土位置进行绿化。
2.加大对该区域检查监管力度，坚决制止和打击砂石资源盗采行为，一经发现严肃查处。</t>
  </si>
  <si>
    <t>访受〔2021〕JD0483号</t>
  </si>
  <si>
    <t>莱芜区高庄街道办事处蔺家庄村，村委在黄龙冠山上开采沙石进行售卖，已经开采几十万方，破坏生态环境。</t>
  </si>
  <si>
    <t>访受〔2021〕JD0484号</t>
  </si>
  <si>
    <t>莱芜区鹏泉街道办事处东沈家庄村，村东侧基本农田被大肆破坏，被挖成深坑，最深的约30米，开采处沙土进行售卖，影响生态环境，要求进行整治。</t>
  </si>
  <si>
    <t>5月17日，莱芜区政府组织区自然资源局、鹏泉街道办事处对信访件反映的问题进行了调查核实，有关情况如下：
经现场调查核实，以及与东沈家庄村委会证实，反映采挖土地问题情况属实，土地性质为旱地，土地采挖方为山东芳香谷农业开发有限公司。
2020年12月10日，山东芳香谷农业开发有限公司与鹏泉街道东沈家庄村委会签订《土地承包经营权流转合同》，流转村东土地688亩，流转期限20年（2020年12月10日至2040年12月9日）。流转土地后山东芳香谷农业开发有限公司计划将土地改良种植花卉、中药、芳香类作物。2021年4月26日山东芳香谷农业开发有限公司取得设施农用地登记备案（莱芜鹏泉（2021）001号），项目名称：芳香谷田园综合体项目，面积6600平方米，设施农用地四至：东、西、南、北各至东沈家庄村。目前山东芳香谷农业开发有限公司正进行土地整理和土壤改良工程。土地整理产生多余沙土约3万方，现存放于现场，无外卖行为。
2021年4月13日山东芳香谷农业开发有限公司已与山东嬴州资源开发有限公司签订《工程富余砂石料接管处置协议》，协议约定工程富余砂石料无偿交由嬴州公司接收，收入归为国有，目前尚未外运。山东嬴州资源开发有限公司为莱芜区区属国有平台公司。</t>
  </si>
  <si>
    <t>莱芜区政府责成区自然资源局、鹏泉街道办事处采取以下措施处理：
1.加强对山东嬴州资源开发有限公司砂石资源处置监督管理，确保收入收归国有。
2.加大该区域巡查频次、力度，坚决制止和打击砂石资源盗采外卖行为，一经发现严肃查处。</t>
  </si>
  <si>
    <t>访受〔2021〕JD0494号</t>
  </si>
  <si>
    <t>天桥区济泺路与清河北路交叉路口滨河物流有限公司，公司每天24小时运行工作，工作时车辆装卸货及鸣笛产生噪音，噪音污染严重，影响居民休息，要求迁移公司地址。</t>
  </si>
  <si>
    <t>访受〔2021〕JD0497号</t>
  </si>
  <si>
    <t>访受〔2021〕JD0502号</t>
  </si>
  <si>
    <t>天桥区恒大滨河左岸小区6号楼南侧道路，每天24小时有渣土车通行，行驶过程中产生噪音及扬尘，噪音扰民及扬尘污染严重，影响居民生活，要求进行整治。</t>
  </si>
  <si>
    <t>访受〔2021〕JD0505号</t>
  </si>
  <si>
    <t>莱芜区高庄街道办事处吊鼓山村，村东侧有一处停车场，砂石运输车在此处装卸物料，工作时产生扬尘，扬尘污染严重，影响环境。</t>
  </si>
  <si>
    <t>5月17日，莱芜区政府组织区自然资源局、高庄街道办事处对信访件反映的问题进行了调查核实，有关情况如下：
通过调查，该处为莱芜市仙门车队租赁的山东方兴实业有限公司的土地，土地类型为建设用地。现场存有部分石子，约600吨，当事人已提供石子来源，发货单位为钢城区颜庄街道办事处莱芜市金象环保建材有限责任公司。停车场内物料已覆盖，现场有雾炮、洒水车等降尘设施。</t>
  </si>
  <si>
    <t>莱芜区政府责成区自然资源局、高庄街道办事处采取以下措施处理：
1.责令业主车辆装卸物料时保持“湿法作业”，及时使用雾炮、洒水车进行洒水降尘。
2.加大该区域检查频次、力度，严格落实抑尘措施。</t>
  </si>
  <si>
    <t>访受〔2021〕JD0508号</t>
  </si>
  <si>
    <t>历城区华山风景区卧牛山地质公园，公园内有两个矿坑，公园非法开采地下水，导致水位下降，破坏生态，要求进行调查处理。</t>
  </si>
  <si>
    <t>历城区</t>
  </si>
  <si>
    <t>访受〔2021〕JD0509号</t>
  </si>
  <si>
    <t>访受〔2021〕JD0512号</t>
  </si>
  <si>
    <t>天桥区宝华街纬六路高架桥西侧宝华苑小区家乐菜馆，菜馆经营时油烟扰民严重，影响居民休息。</t>
  </si>
  <si>
    <t>访受〔2021〕JD0513号</t>
  </si>
  <si>
    <t>天桥区标山南路47号通往4号楼的道路（无名称），道路坑洼不平，车辆通行时扬尘严重，污染环境。</t>
  </si>
  <si>
    <t>天桥区政府责成北村街道办事处采取以下措施：
1.北村街道办事处要求道路使用单位缤纷五洲商城对该道路全面清扫，进行洒水作业，抑制浮尘，并形成常态化管理。
2.北村街道办事处5月18日函告济南职工文化发展中心，要求对该处路面进行整治。济南职工文化发展中心表示，将筹措资金对路面进行修复。</t>
  </si>
  <si>
    <t>访受〔2021〕JD0518号</t>
  </si>
  <si>
    <t>南部山区柳埠街道枣园杨家沟村，村东侧山上有人放羊，放羊期间，放牧人用工具破坏山上的植被，乱砍山上小树，破坏环境，要求查处。</t>
  </si>
  <si>
    <t>南部山区</t>
  </si>
  <si>
    <t>访受〔2021〕JD0519号</t>
  </si>
  <si>
    <t>天桥区工商河成丰桥到济南老啤酒厂对应的河段，因为污水管道和雨水管道有渗漏的现象，全部排放到河里，污染严重，气味难闻，反复治理没有效果，要求治理河段。</t>
  </si>
  <si>
    <t>访受〔2021〕JD0520号</t>
  </si>
  <si>
    <t>天桥区桑梓店街道丁口村，有人在西北方向农业组农耕地内倾倒渣土，且挖坑填埋，破坏农耕地，导致无法种植。</t>
  </si>
  <si>
    <t>土壤污染</t>
  </si>
  <si>
    <t>5月17日，天桥区政府组织桑梓店街道办事处、区自然资源局、区农业农村局和区城市管理局对信访件反映的问题进行了调查核实，有关情况如下：
关于“倾倒渣土”的问题。经现场查看，在丁口村西北的两处坑塘内发现约150余立方米建筑渣土。
关于“破坏农耕地，导致无法种植”的问题。此处地类为坑塘水面（其他农用地），不是耕地。</t>
  </si>
  <si>
    <t>天桥区政府责成桑梓店街道办事处、区自然资源局、区农业农村局和区城市管理局采取以下措施：
1.当即要求丁口村委会清理整平，截至5月19日下午14:00，该处已清理整平并播撒花草种子进行绿化。
2.5月20日上午召集丁口村委会及有渣土车的村民召开会议，要求对重点区域加强监督巡查，并对村民进行广泛宣传和教育。</t>
  </si>
  <si>
    <t>访受〔2021〕JD0526号</t>
  </si>
  <si>
    <t>莱芜区杨庄街道尹家庄村，在村西南方向有养鸡场，养鸡场气味难闻，滋生苍蝇，污染环境，要求搬离养鸡场。</t>
  </si>
  <si>
    <t>5月17日，莱芜区政府组织杨庄镇政府、区农业农村局、市生态环境局莱芜分局对信访件反映的问题进行了调查核实，有关情况如下：
该养鸡场位于莱芜区杨庄镇尹家庄村村西南角，为村民杨某连建设的一处蛋鸡养殖场，与住户相邻，饲养蛋鸡4800只，不属于规模养殖，不在禁养区。经询问杨某连，已与第三方签订《畜禽养殖场粪污资源化利用协议书》，鸡粪日产日清。现场鸡粪气味较大，周围苍蝇等蚊虫较多，影响附近居民生活。</t>
  </si>
  <si>
    <t>莱芜区政府责成杨庄镇政府、区农业农村局、市生态环境局莱芜分局采取以下措施处理：
1.积极沟通协调，养殖户已决定分两批淘汰，第一批1300只鸡已过产蛋高峰期，近期出售。其余3500只鸡刚开始产蛋，养殖户承诺至产蛋周期结束淘汰后停养。
2.责令养殖户粪污日产日清，定期喷洒除臭剂，定期消杀灭蝇，清洁环境卫生，最大限度减轻影响。
3.加强跟踪监管，指导养殖户建立粪污处置台账，及时清理；后续做好跟踪淘汰工作。</t>
  </si>
  <si>
    <t>访受〔2021〕JD0527号</t>
  </si>
  <si>
    <t>莱芜区口镇栖龙湾村，在村西侧有一座小山被开采，开采以后建立公墓，破坏生态环境。</t>
  </si>
  <si>
    <t>莱芜区政府责成口镇街道办事处、区自然资源局监督公墓合法合规建设，并与村民做好解释说明工作。</t>
  </si>
  <si>
    <t>访受〔2021〕JD0528号</t>
  </si>
  <si>
    <t>历下区旅游路21442号长安欣苑小区，小区4号楼南侧山上因为开发商的原因堆满垃圾，破坏环境，要求清理垃圾，恢复山上绿化。</t>
  </si>
  <si>
    <t>历下区</t>
  </si>
  <si>
    <t>固废污染</t>
  </si>
  <si>
    <t xml:space="preserve"> 是</t>
  </si>
  <si>
    <t>访受〔2021〕JD0532号</t>
  </si>
  <si>
    <t>苗山镇黄崖村黄崖水库，在水库西侧村民杨成从山上挖沙卖沙，导致有很多扬尘，污染空气。</t>
  </si>
  <si>
    <t>5月17日，莱芜区政府组织区自然资源局、苗山镇政府对信访件反映的问题进行了调查核实，有关情况如下：
经现场调查，以及对当事人杨某（实为杨某成）进行调查询问，杨某成在黄崖水库西侧有一处承包地用于种植果树，因生产路损坏，于2021年4月向黄崖村村委申请修路，修路所用山砂取自路边两侧，确有挖沙行为，不存在售卖行为。</t>
  </si>
  <si>
    <t>莱芜区政府责成区自然资源局把该处作为重点监管区域，加大执法巡查的力度，按照《莱芜区关于进一步加强砂石资源管理的整改方案》要求；落实属地监管原则，协调苗山镇政府对该区域进行重点监管监控，确保不发生非法开采山砂、盗卖山砂行为。</t>
  </si>
  <si>
    <t>访受〔2021〕JD0535号</t>
  </si>
  <si>
    <t>天桥区桑梓店街道小寨子村，村书记米某某和村主任彭某某滥用职权私自占用村里农耕地（大概有30-40亩左右），要在耕地上建房子，目前正在施工，破坏农耕地，要求调查此事，给予村民一个答复。</t>
  </si>
  <si>
    <t>访受〔2021〕JD0537号</t>
  </si>
  <si>
    <t>天桥区纬北路街道锦绣华府小区17号楼，在17号楼南侧有一块规划的绿地，但是被物业放置垃圾，气味难闻，导致无法开窗，要求清理垃圾，恢复规划的绿地。</t>
  </si>
  <si>
    <t>访受〔2021〕JD0538号</t>
  </si>
  <si>
    <t>天桥区馆驿街西头北侧有夜市，每天21:00-4:00左右经营噪音很大，油烟扰民，影响附近居民，要求解决噪音和油烟扰民问题。</t>
  </si>
  <si>
    <t xml:space="preserve">
5月17日，天桥区政府组织纬北路街道办事处、区城市管理局对信访件反映的问题进行了调查核实，有关情况如下：
执法人员于当晚对该区域进行巡查，未发现夜市，也没有发现经营噪音和油烟扰民的情况。该区域为市中区与天桥区搭界区域，夜间和凌晨曾短期出现过小贩排放油烟、经营产生噪音的情况，区城市管理局联合纬北路街道办事处已进行了取缔。</t>
  </si>
  <si>
    <t>天桥区政府责成纬北路街道办事处、区城市管理局采取以下措施：
加强对该区域的巡查，错时盯守，发现占道经营、露天烧烤等行为将依照法律法规坚决取缔。</t>
  </si>
  <si>
    <t>访受〔2021〕JD0539号</t>
  </si>
  <si>
    <t>历下区致远街道东盛花园小区，小区内卫生清理不到位，卫生死角多，杂草丛生，脏乱差，没有消毒措施，也没有垃圾分类，垃圾都堆放在一起，滋生蚊虫，要求及时清理小区卫生，及时消杀，并进行垃圾分类。</t>
  </si>
  <si>
    <t>访受〔2021〕JD0545号</t>
  </si>
  <si>
    <t>莱芜区大王庄镇西纸丰村（音译），在村北侧有一家友洁消毒餐具厂，该厂私自向村内的水库排放污水，污染水源。</t>
  </si>
  <si>
    <t>5月17日，莱芜区政府组织市生态环境局莱芜分局、大王庄镇政府对信访件反映的问题进行了调查核实，有关情况如下：
1.反映的“友洁消毒餐具厂”位于莱芜区大王庄镇止凤村，由孙某友经营，主要从事餐具洗刷，车间面积约90㎡，建有一条小型餐具清洗线及餐具包装设施。经现场核查，无相关手续。
2.关于“私自向村内的水库排放污水，污染水源”问题：经查看，该餐具洗刷点位于止凤水库西侧约300米处，水库目前已干枯。现场检查期间，该餐具洗刷点未作业，未发现有管路、水渠等与水库连接，现场未发现向水库排放污水痕迹。</t>
  </si>
  <si>
    <t>莱芜区政府责成市生态环境局莱芜分局、大王庄镇政府采取以下措施处理：
1.企业决定自行关停。截止5月17日18点，现场所有的设备已拆除、清理完毕。
2.加强该区域监管，加大巡查力度，防止出现反弹。</t>
  </si>
  <si>
    <t>访受〔2021〕JD0546号</t>
  </si>
  <si>
    <t>天桥区药山街道粟山路3号院，院内有一个无名厂房（墙面红色，卷帘门朝西，厂房西门不开，从南侧小门进出），该厂房加工渣土，噪音很大，且生产过程中产生异味，影响附近居民，要求取缔。</t>
  </si>
  <si>
    <t xml:space="preserve">5月17日，天桥区政府组织药山街道办事处和市生态环境局天桥分局对信访件反映的问题进行了调查核实，有关情况如下：
经核实了解，该厂房所在地块为国有土地，归济南市国资委管理。存在加工渣土的情况，前期药山街道办事处在日常检查中已发现该情况并责令其负责人清理现场。现场仍存有部分渣土未清理完。
</t>
  </si>
  <si>
    <t>天桥区政府责成药山街道办事处和市生态环境局天桥分局采取以下措施：
责令业户拆除加工设备并清理现场。5月17日下午，设备已经拆除，现场已清理完毕。</t>
  </si>
  <si>
    <t>访受〔2021〕JD0548号</t>
  </si>
  <si>
    <t>天桥区北园街道湖畔苑小区，小区内有一个修理厂（忘记名字），到修理厂修车的车辆在小区内通行时噪音严重，每天早晨5:00左右到修理厂批发炸鸡的车辆产生很大噪声，影响附近居民休息，要求取缔修理厂。</t>
  </si>
  <si>
    <t>访受〔2021〕JD0555号</t>
  </si>
  <si>
    <t>莱芜区口镇街道办事处栖龙湾村，村西侧的山体被村民破坏，开山采石对外销售砂石，及山体上的柏树林被破坏，整个山体被破坏约100多亩。</t>
  </si>
  <si>
    <t>访受〔2021〕JD0562号</t>
  </si>
  <si>
    <t>莱芜区寨里镇大渔池村村北侧山体，目前羊里镇陈家庄村村民李某某在此处山体上，不定期在夜间24：00以后使用流动刻石机破坏山体开山采石，破坏面积已达500万立方米，并且山脚下天然溶洞也被破坏。</t>
  </si>
  <si>
    <t>5月18日，莱芜区政府组织区自然资源局、寨里镇政府对信访件反映的问题进行了调查核实，有关情况如下：
1.举报位置是山体恢复治理项目，该项目治理主要采用开采立面危岩体清理、削坡、续坡、残留山体破碎清理、采坑渣土回填、挡土墙浆砌、场地平整、种植土回填、绿化等工程手段，消除安全隐患，恢复治理区地质生态环境。治理过程中产生的渣石主要用于本工程使用，如挡土墙浆砌、采坑回填。该项目建设单位为寨里镇政府，寨里镇政府通过招标，确定山东钰镪地质资源勘查开发有限责任公司为施工单位。2019年4月前，国土资源监管部门为原莱芜市国土资源局农高区分局。莱芜区自然资源局于2019年4月接手管理时，现场施工负责人为郭某之，之后为朱某文。现场已恢复治理完毕，栽植了绿化苗木。目前主体已通过由济南市自然资源和规划局组织专家审查验收。目前该项目野外工程已基本完成，拟于6月初申请市级验收，根据验收时提出的整改事项情况，限期完成整改并取得验收意见。
2.现场检查时，未发现有天然溶洞，山体已恢复治理，未发现开山采石情况。</t>
  </si>
  <si>
    <t>莱芜区政府责成区自然资源局、寨里镇政府采取以下措施处理：
1.责令山东钰镪地质资源勘查开发有限责任公司细化完善恢复治理竣工验收准备工作，加快推进竣工验收，确保项目顺利完成。
2.加大对该区域检查巡查，坚决制止和打击砂石资源盗采外卖行为，一经发现必将依法严肃查处。</t>
  </si>
  <si>
    <t>访受〔2021〕JD0563号</t>
  </si>
  <si>
    <t>天桥区三孔桥山钢锦绣华府小区17号楼南侧，此处堆放约30米*40米范围的建筑垃圾，产生扬尘严重，且气味难闻。</t>
  </si>
  <si>
    <t>访受〔2021〕JD0568号</t>
  </si>
  <si>
    <t>天桥区制锦市小区北小门街与镇武街交界处向南至锦缠街47号，37号楼南邻居民楼多家养狗户凌晨遛狗时犬吠噪声扰民。</t>
  </si>
  <si>
    <t>访受〔2021〕JD0569号</t>
  </si>
  <si>
    <t>历下区大明湖北水门北护城河北河岸有一处在经营露天牌桌，上午11点至夜间，打牌人员随地小便，污染河水、破坏树木，多年无人管理。要求取缔并调查为什么多年未能查处。</t>
  </si>
  <si>
    <t>其他</t>
  </si>
  <si>
    <t>访受〔2021〕JD0571号</t>
  </si>
  <si>
    <t>天桥区三孔桥山钢锦绣华府小区17号楼，山东信莱物业有限公司擅自将小区内17号楼南侧绿化带改成垃圾存放处，异味、扬尘、垃圾清运噪声扰民严重，要求整改，恢复绿化。</t>
  </si>
  <si>
    <t>访受〔2021〕JD0575号</t>
  </si>
  <si>
    <t>历城区龙湖春江郦城小区北侧世纪大道，夜间大车行驶噪声扰民，要求大车绕行小区路段。</t>
  </si>
  <si>
    <t>访受〔2021〕JD0576号</t>
  </si>
  <si>
    <t>历下区政府责成龙洞街道办事处、济南城市投资集团有限公司采取以下措施：
1.责成济南城市投资集团有限公司对未硬化道路进行保洁。                  
2.责成龙洞办事处联合相关部门加大对该区域的巡查频次，强化监管力度。</t>
  </si>
  <si>
    <t>访受〔2021〕JD0577号</t>
  </si>
  <si>
    <t>历下区政府责成龙洞街道办事处、济南城市投资集团有限公司采取以下措施：
1.责成济南城市投资集团有限公司对未硬化道路进行保洁。
2.责成龙洞办事处联合相关部门加大对该区域的巡查频次，强化监管力度。</t>
  </si>
  <si>
    <t>访受〔2021〕JD0578号</t>
  </si>
  <si>
    <t>莱芜区凤城街道办事处吕花园小区北门东侧底商有兰州拉面等多家拉面店和面点店，和面机噪声扰民，要求搬离居民区。</t>
  </si>
  <si>
    <t>5月17日，莱芜区政府组织凤城街道办事处、市生态环境局莱芜分局对信访件反映的问题进行了调查核实，有关情况如下：  
1.反映的“吕花园小区”位于济南市莱芜区汶源东大街，二楼以上均为沿街住户，小区北门东沿街一楼商铺共有25家，其中共有6家店铺使用和面机，分别是济南市莱芜区口齿留香面食铺、莱芜市莱城区麦酥王烘焙坊、济南市莱芜区西域拉面馆、济南市莱芜区大嘴水煎包店、济南市莱芜区美滋滋杨记牛肉板面馆、济南市莱芜区张恩宏火烧店。
2.现场检查期间，店铺经营时加工设备运转产生噪声。</t>
  </si>
  <si>
    <t>莱芜区政府责成凤城街道办事处、市生态环境局莱芜分局采取以下措施处理：
1.责令上述6家业主对使用的和面机进行隔声减振处理，错峰使用，按照正常作息时间营业，最大限度减轻对周边环境的影响。
 2.责成吕花园社区加强监督，做好与周边居民沟通解释工作。</t>
  </si>
  <si>
    <t>访受〔2021〕JD0585号</t>
  </si>
  <si>
    <t>莱芜区和庄镇和庄村村内土路，雨后泥泞不堪，要求尽快改造道路。</t>
  </si>
  <si>
    <t>莱芜区政府责成区城乡交通运输局、和庄镇政府采取以下措施处理：
1.2021年5月18日，和庄村已开始施工整理路基，利用沥青铣刨料进行该路段铺设，预计5月31日前完工。后续做好跟踪复查，确保改造到位。
2.责令施工单位施工中湿法作业，滤网覆盖，减少施工中扬尘污染。</t>
  </si>
  <si>
    <t>访受〔2021〕JD0586号</t>
  </si>
  <si>
    <t>天桥区桑梓店街道办事处桑梓店村，村南地税局门口，庄内有一污水管道将生活污水排入村民在铁路用地上承包的池塘内，现在鱼池已经变为污水池，计划将池塘填埋复耕，遭遇村民阻拦，希望有关部门进行协调，恢复生态。</t>
  </si>
  <si>
    <t>访受〔2021〕JD0587号</t>
  </si>
  <si>
    <t>访受〔2021〕JD0589号</t>
  </si>
  <si>
    <t>历城区唐冶街道办事处龙湖春江郦城小区北侧世纪大道，夜间大车通行噪声扰民，要求有关部门出台有效措施。</t>
  </si>
  <si>
    <t>访受〔2021〕JX0010号</t>
  </si>
  <si>
    <t>访受〔2021〕JX0012号</t>
  </si>
  <si>
    <t>访受〔2021〕JX0014号</t>
  </si>
  <si>
    <t>历下区龙鼎大道东侧的恒大龙奥御苑小区40号楼正南面，有一上万平米的大土堆，黄土裸露、杂草丛生，一年有半年裸露这黄土，刮风时黄土飞扬，下雨时黄泥水到处流。听说2017年省环保督察、2018年中央环保督察都有记录在案，并确定了整改责任等。2018年，开发商进行了种植土层的覆盖，但是只撒了草种子，后期管理没有跟上，大部分草没有成活，近三年，这块大土坡的绿化一直没有做，存在雨天泥水污染问题、刮风扬尘污染问题，覆盖土的流失问题、暴雨泥石流隐患问题、冬季枯草易引发山火问问题等。</t>
  </si>
  <si>
    <t>此转办件与编号访受〔2021〕JD0307号、访受〔2021〕JD00353号、访受〔2021〕JD0417号举报件位置一致。
5月17日，历下区政府组织龙洞街道办事处、区园林绿化服务中心、济南城市投资集团有限公司对信访件反映的问题进行调查核实，有关情况如下：
1.恒大龙奥御苑小区南侧渣土堆为2014年周边工程施工建设产生渣土堆弃形成，渣土堆高约4-5米，宽约30-120米，长约600米。
2.关于“听说2017年省环保督察、2018年中央环保督察都有记录在案，并确定了整改责任等”。2017年我区接中央环保督察相关举报1件，2018年，我区接省环保督察相关举报1件、接中央环保督察“回头看”2件，自2018年至2021年，龙洞街道办事处协调开发商恒大地产持续开展此处的绿化工作。
3.关于“近三年，这块大土坡的绿化一直没有做，存在雨天泥水污染问题、刮风扬尘污染问题，覆盖土的流失问题、暴雨泥石流隐患问题、冬季枯草易引发山火问题”。2018年年底至2019年，恒大地产对该处山坡进行绿化，栽种苗木，因土质、季节因素影响，部分苗木未能成活。2020年6月，恒大地产对该山坡播撒草种，绿化草苗长势旺盛；冬季，因草苗枯萎，为消除火灾隐患，龙洞街道办事处对枯草进行清理。现场检查时正值雨天，并未发现泥水横流现象；该处绿植正处于返青期，存在部分裸露土地。</t>
  </si>
  <si>
    <t>历下区政府责成龙洞街道办事处、区园林绿化服务中心采取以下措施：
1.龙洞街道办事处联合区园林绿化服务中心每年枯草季之前割除杂草并加强巡查，消除火灾隐患。
2.龙洞街道办事处协调恒大地产对裸露土地进行覆盖，5月19日已对裸露土地覆盖完成。</t>
  </si>
  <si>
    <t>访受〔2021〕JD0595号</t>
  </si>
  <si>
    <t>钢城区钢城大街朱家沟村，在村南侧有一个工厂，工厂内每天洗沙，没有任何手续，洗沙过程中噪音很大，且污染环境，要求查处工厂。</t>
  </si>
  <si>
    <t>钢城区</t>
  </si>
  <si>
    <t>5月18日，钢城区政府组织区自然资源局、市生态环境局钢城分局、辛庄街道办事处调查核实，情况如下：
1.该处位于朱家沟南约800米，赵某在此处洗砂加工。该项目未办理环评等有关审批手续，属非法生产。
2.院落北侧有车间约2000平方米，车间内有洗砂设备1套，洗砂机南侧有废水收集沉淀池，未发现有废水排放。车间北侧有原料砂土约3000方，未覆盖，产生扬尘，车间西侧有加工过的砂堆约100余方。现场检查时，未生产，但有明显生产痕迹。</t>
  </si>
  <si>
    <t>钢城区政府责成区自然资源局、市生态环境局钢城分局、辛庄街道办事处对该厂生产设施拆除取缔，清理物料。
5月20日，经现场复查，物料已清理，生产设施已拆除。</t>
  </si>
  <si>
    <t>访受〔2021〕JD0596号</t>
  </si>
  <si>
    <t>钢城区辛庄镇东照临村，村民李某时在村北侧可耕地内非法洗沙，向村民耕地内排放污水，没有经过任何处理，水污染严重，要求进行调查处理。</t>
  </si>
  <si>
    <t>5月18日，钢城区政府组织区自然资源局、市生态环境局钢城分局、辛庄街道办事处开展调查核实，情况如下：
1.该院落位于辛庄街道东照临村北约800米处，院主李某时，占地约15亩，土地性质为建设用地。经调查，徐某军于2020年12月至2021年3月曾经在此院落南侧租用约300平方米用于洗砂。
2.现场检查未有洗沙设施，有曾经洗砂的痕迹，南侧有少量砂土，约100余方，未覆盖，道路积尘严重，未有污水排放。</t>
  </si>
  <si>
    <t>钢城区政府责成区自然资源局、市生态环境局钢城分局、辛庄街道办事处督促李某时清理路面积尘、院内沙土，并要求清理过程中注意做好洒水抑尘。
5月19日，经现场复查，已清理到位。</t>
  </si>
  <si>
    <t>访受〔2021〕JD0598号</t>
  </si>
  <si>
    <t>1、市中区九曲庄路中海国际社区雍景郡小区，小区南门前城市休闲花园，无人监管，粪便垃圾遍地，树木枯死，杂草丛生，已经成为停车场，破坏生态环境，要求进行治理。
2、市中区九曲庄路中海国际社区雍景郡小区，小区西侧紧邻22号楼山体，开发商建设小区时有开山采石，导致山体严重裸露，许多巨石有滑落冲击小区的危险，对楼体造成威胁。</t>
  </si>
  <si>
    <t>市中区</t>
  </si>
  <si>
    <t>访受〔2021〕JD0599号</t>
  </si>
  <si>
    <t>市中区七贤街道办事处九曲庄路中海国际社区中央公馆南区C4,门口的两侧杂草丛生，没有进行绿化，影响生活环境，要求尽快进行绿化。</t>
  </si>
  <si>
    <t>访受〔2021〕JD0602号</t>
  </si>
  <si>
    <t>历城区王舍人街道办事处工业北路南侧万红广场西侧，原村庄拆迁后空地一直无人管理，从远处看有很多塑料袋和建筑垃圾等垃圾，影响生活环境，要求进行清理。</t>
  </si>
  <si>
    <t>5月18日，历城区政府组织王舍人街道办事处进行核实，情况如下：
经核查，工业北路南侧万红广场西侧为拆迁区域，存在少量塑料袋、白色垃圾及建筑垃圾。</t>
  </si>
  <si>
    <t>历城区政府责成王舍人街道办事处采取如下措施：
1.5月19日，环卫所已全部清理完毕。对该区域拆迁后的建筑渣土全面覆盖。
2.环卫所加大清洁频次，由原来每天的1洒2扫改为目前每天2扫5洒。
3.加大巡查力度，防止此类问题再次发生。</t>
  </si>
  <si>
    <t>访受〔2021〕JD0604号</t>
  </si>
  <si>
    <t>南部山区柳埠街道办事处李家北村，村民江某某在村西侧占用可耕地并且有破坏山体的情况，是在可耕地内建设房屋，将山脚下的山体破坏拓宽道路，将村内的生产道路挖断无法通行。</t>
  </si>
  <si>
    <t>济南市南部山区管理委员会责成柳埠街道办事处采取以下措施：
1、柳埠街道办事处责令江某某将堆放在生产路上沙土进行了清理，截止2021年5月19日，生产道路恢复畅通。
2、柳埠街道办事处将加大对辖区内整修道路及房屋翻建行为的监管力度，杜绝类似问题的发生。</t>
  </si>
  <si>
    <t>访受〔2021〕JD0606号</t>
  </si>
  <si>
    <t>槐荫区经七纬七131号，居民楼楼下开设饭店，每天经营时间油烟扰民严重，随意大小便等情况，影响居民正常生活。</t>
  </si>
  <si>
    <t>槐荫区</t>
  </si>
  <si>
    <t>访受〔2021〕JD0609号</t>
  </si>
  <si>
    <t>市中区兴隆街道办事处侯家村，村内大队书记侯某某在村内放养羊，村内惠民项目在村内圈养羊可获得国家补助，但是大队书记将羊放养在村民的果树地内，并在村内山内也进行放养，破坏山上林木，无人监管，要求进行处理。</t>
  </si>
  <si>
    <t>市中区政府责成兴隆街道办事处、区农业农村局对信访投诉反映的问题进行调查核实，具体情况如下：
1.该区域存在政府扶贫养羊项目，该项目特意流转了20亩地作为养羊区域，属于适养区内。侯某某于适养区内放羊，不存在林区内饲养及生态环境破坏现象。
2.兴隆街道办事处、区农村农业局定期安排人员进行巡查，不存在无人监管的情况。</t>
  </si>
  <si>
    <t>市中区政府责成兴隆街道办事处、区自然资源局、区农业农村局对信访投诉反映的问题采取如下措施：
1.对养殖户进行宣传教育，要求其严格按照相关规范养羊。
2.加大该区域的监管巡查力度，杜绝出现破坏林木及生态环境的情况。</t>
  </si>
  <si>
    <t>访受〔2021〕JD0611号</t>
  </si>
  <si>
    <t>访受〔2021〕JD0615号</t>
  </si>
  <si>
    <t>长清区大学城北头山的南侧400米左右，有许多地摊形式的快餐店，污水横流，生活垃圾和厨余垃圾遍地，臭气熏天，影响附近居民生活。</t>
  </si>
  <si>
    <t>访受〔2021〕JD0616号</t>
  </si>
  <si>
    <t>1、市中区七贤街道办事处中海国际社区B3地块雍景郡小区，小区销售时承诺小区南门南北两侧设置两处花园，小区交付至今六年的时间花园一直没有建设，垃圾遍地，污水横流，污水通过排污管道直接排放到此处，影响小区生活环境，要求尽快进行绿化，建设花园。
2、市中区七贤街道办事处中海国际社区B3地块雍景郡小区，小区西侧山体被开发商建楼时破坏，现山体大面积裸露，2020年年底市中区政府在山体进行防护网建设，但是未修复山体，影响生态环境。</t>
  </si>
  <si>
    <t>访受〔2021〕JD0621号</t>
  </si>
  <si>
    <t>长清区文昌街道办事处袁庄村，村内垃圾场垃圾无人清理，塑料袋漫天飞，装修垃圾建筑垃圾遍地，污水处理池没有起到任何作用，容量太小，每逢下雨污水池就灌满，影响村民生活。</t>
  </si>
  <si>
    <t>访受〔2021〕JD0622号</t>
  </si>
  <si>
    <t>商河县许商街道办事处明辉路药材公司家属楼南楼南侧，紧挨着移动、联通、邮政公司，三家公司在一个大院，大院内的污水外溢到小区内，小区南墙长期泡在污水，要求进行整治。</t>
  </si>
  <si>
    <t>商河县</t>
  </si>
  <si>
    <t>访受〔2021〕JD0623号</t>
  </si>
  <si>
    <t>历城区港九路两河村北山，山路上堆放了建筑垃圾和部分生活垃圾，碎石裸露，没有进行遮挡，矿山山体修复时将山路破坏，存在安全隐患，并且存在扬尘污染，要求进行治理。</t>
  </si>
  <si>
    <t>访受〔2021〕JD0625号</t>
  </si>
  <si>
    <t>市中区七里山路19号，小区楼下马克图文店，店内有胶装机和激光机存在噪音污染，从早上8:00-22:00工作，中午时间段也不休息，小区使用手机测量的噪音在40分贝以上，影响小区居民生活。</t>
  </si>
  <si>
    <t>访受〔2021〕JD0626号</t>
  </si>
  <si>
    <t>市中区经三小纬二路联通公司和山东省电力集团安装的冷却塔，每天22:00-次日8:00左右噪音扰民严重，影响附近居民休息。</t>
  </si>
  <si>
    <t>访受〔2021〕JD0627号</t>
  </si>
  <si>
    <t>市中区二环南路华润仰山云栖径小区二期，小区南门山体上有很多违建一直没有拆除，导致山体破坏，存在裸露现象，并且有扬尘污染的情况，要求进行治理。</t>
  </si>
  <si>
    <t>访受〔2021〕JD0628号</t>
  </si>
  <si>
    <t>商河县殷巷镇东长王村，村东侧有村民养猪，污染严重，臭气难闻，要求搬离村内。</t>
  </si>
  <si>
    <t>访受〔2021〕JD0629号</t>
  </si>
  <si>
    <t>华润仰山小区二期防火通道的北侧和大千佛山景区南侧，设有千佛山的界碑，在界碑内有人员私自圈占，使用围挡全部围住，破坏山体，变为个人的农场，要求进行查处。</t>
  </si>
  <si>
    <t>访受〔2021〕JD0633号</t>
  </si>
  <si>
    <t>钢城区里辛镇里辛村，村民李某凯在莱钢大型北门20米路东侧蓝色大门内，存放了莱钢的废气原料，存在扬尘污染，固体废料乱堆乱放现象，要求查处，查处相关负责人渎职行为。</t>
  </si>
  <si>
    <t>钢城区政府责成市生态环境钢城分局、里辛街道办事处采取以下措施：
1.督促李某凯立即更换抑尘网，对物料进行全覆盖，并对钢渣堆场地面进行硬化防渗处理。建设导流渠、雨水收集沉淀池，对前期雨水集中收集。
2.对未按规定要求贮存工业固体废物行为立案处罚，并加强后续跟踪监管。
目前市生态环境钢城分局已立案。5月20日，经现场复查，抑尘网已更换并对物料全覆盖。</t>
  </si>
  <si>
    <t>访受〔2021〕JD0636号</t>
  </si>
  <si>
    <t>1、市中区舜文中学西侧卧虎山山体公园南侧，旅游路30111号厨余垃圾处理站，处理站直接将废气排放到空气内，污染严重，臭味难闻，污水没有进过处理直接排放到下水道，影响周边环境，
2、市中区卧虎山山体公园南侧堆放许多垃圾，污水直接顺着山体排放，影响生态环境。</t>
  </si>
  <si>
    <t>访受〔2021〕JD0637号</t>
  </si>
  <si>
    <t>市中区十六里河街道办事处唐人中心小区四区，小区南侧建设变电站，距离12号楼90米左右，认为存在辐射污染，要求取消变电站的建设。</t>
  </si>
  <si>
    <t>辐射</t>
  </si>
  <si>
    <t>市中区政府责成十六里河街道办事处对信访投诉反映的问题进行调查核实，具体情况如下：
1.信访人投诉反映的变电站为济南110kV北康输变电工程，目前还未建设。该项目2019年5月7日取得《济南市生态环境局关于国网山东省电力公司济南供电公司济南110kV北康输变电工程环境影响报告表的批复》（济环辐表审〔2019〕23号）。
2.关于辐射问题。根据该项目环境影响报告表结论，该项目运行后，电场强度、磁感应强度满足《电磁环境控制限值》（GB8702-2014）中规定的4kV/m、100ｕT的标准限值要求。济南市自然资源和规划局尚未批复该变电站规划许可手续。</t>
  </si>
  <si>
    <t>市中区政府责成十六里河街道办事处对信访投诉反映的问题采取如下措施：
1.济南110kV北康输变电工程施工建设项目，济南生态环境局市中分局将严格按照《济南市生态环境局关于国网山东省电力公司济南供电公司济南110kV北康输变电工程环境影响报告表的批复》（济环辐表审〔2019〕23号）要求，做好该建设项目的全面监管，确保该项目按照环评批复要求施工建设、验收运行。</t>
  </si>
  <si>
    <t>访受〔2021〕JD0641号</t>
  </si>
  <si>
    <t>1.商河县玉皇庙街道张大人村，村民张某某在村东南侧占宅基地养猪，养猪的粪水未处理直接排放，周围气味难闻，蚊蝇滋生。2.村民张某某占用村西侧的农耕地上养猪，大约3-4亩耕地，粪便直接倾倒在耕地上，粪水排放在灌溉沟。</t>
  </si>
  <si>
    <t>访受〔2021〕JD0643号</t>
  </si>
  <si>
    <t>章丘区圣井街道陈家村，村民韩某某将渣土倾倒在距离村南1公里处农耕地上，倾倒的渣土占地70-100亩地，高度20多米，破坏农耕地，破坏生态环境，要求清理。</t>
  </si>
  <si>
    <t>圣井街道办事处、区环卫管护中心和区自然资源局督促当事人陈家村村民韩某某立即使用防尘网对裸露土地进行了覆盖，已于2021年5月19日上午7点前整改完毕。
圣井街道办事处继续加大监督检查力度，切实督促落实属地管理责任，加大辖区巡查力度，杜绝扬尘问题发生。</t>
  </si>
  <si>
    <t>访受〔2021〕JD0644号</t>
  </si>
  <si>
    <t>商河县许商街道水木清华小区东区临街楼北首有醉香食府、聚湘缘两家饭店，饭店的油烟向小区内排放，导致无法开窗，饭店的污水向小区雨水通道排到，气味难闻，建议更改烟道，解决污水排放问题。</t>
  </si>
  <si>
    <t>访受〔2021〕JD0646号</t>
  </si>
  <si>
    <t>访受〔2021〕JD0647号</t>
  </si>
  <si>
    <t>济阳区济北街道中央华府和家园南门向东最东侧胡同被堵，胡同内杂草丛生，很多垃圾，要求清理杂草和垃圾。</t>
  </si>
  <si>
    <t>济阳区</t>
  </si>
  <si>
    <t>访受〔2021〕JD0651号</t>
  </si>
  <si>
    <t>章丘区圣井街道南梨园村，村西北方向3号路北侧有搅拌站，村书记李某某私自收建筑垃圾放在搅拌站北侧将近8-10万方，污染地下水，要求及时清理。</t>
  </si>
  <si>
    <t>章丘区人民政府责成圣井街道办事处督促中铁建工集团有限公司济南分公司落实环保主体责任，安排专人对建筑垃圾覆盖情况进行巡查，发现破损裸露及时覆盖，防止扬尘现象发生。</t>
  </si>
  <si>
    <t>访受〔2021〕JD0653号</t>
  </si>
  <si>
    <t>历下区龙洞街道红山圣都小区，之前小区水质有问题，更换市政用水后，水垢依然很严重，要求落实目前的用水是否合格，是否存在供水系统是否完善，是否是自来水。</t>
  </si>
  <si>
    <t>5月19日，市城乡水务局针对信访件反映的问题组织济南水务集团对相关资料进行了调查核实。相关调查核实情况如下：
1.经调取济南水务集团中心相关资料，红山圣都小区已于2021年1月28日接入公共供水，也就是自来水，且供水系统完善，原自备井已于4月7日封停。
2.经调取山东省（济南）供排水监测中心、济南水务集团水质中心对该小区供水水质跟踪监测的水质报告，该小区供水水质符合国家《生活饮用水卫生标准》（GB5749-2006）要求。</t>
  </si>
  <si>
    <t>访受〔2021〕JD0655号</t>
  </si>
  <si>
    <t>市中区七贤街道京鲁山庄小区，小区内的山楂树叶子上很多黄色斑点，花朵枯萎，存在病害，石榴树和女榛子树至今未发芽，不清楚原因，要求治理树木，正常生长。</t>
  </si>
  <si>
    <t>市中区政府责成七贤街道办事处、区园林绿化服务中心对信访投诉反映的问题进行调查核实，具体情况如下：
1.该小区为封闭式小区，物业管理公司为山东绿创物业管理有限公司，小区内的绿化苗木由物业公司负责管理和养护。
2.该小区山楂树存在患梨锈病的问题；石榴树、女贞树存在不发芽问题，为去年冬天冻伤所致。</t>
  </si>
  <si>
    <t>市中区政府责成七贤街道办事处、区园林绿化服务中心对信访投诉反映的问题采取如下措施：
1.区园林绿化服务中心技术人员向该小区物业管理公司提供了技术指导，对山楂树的病害需用氟硅唑药物进行消杀处理、石榴树及女贞树的冻害需进行修剪处理；5月19日，该小区物业已完成打药及修剪工作。
2.要求该小区物业管理公司做好该小区苗木病虫害、冬季防冻伤工作。</t>
  </si>
  <si>
    <t>访受〔2021〕JD0658号</t>
  </si>
  <si>
    <t>商河县玉皇庙镇张名杨村，村民马某某在村东南方向建了一个养鸡的大棚，气味难闻，要求向南迁移20米左右。</t>
  </si>
  <si>
    <t>访受〔2021〕JD0662号</t>
  </si>
  <si>
    <t>市中区济大路38号院，院子大门东侧形成了一个小农贸市场，市场人员在院子大门堆放杂物，导致周边卫生环境极差，且市场噪音很大，影响附近居民生活，要求清理杂物，整治卫生。</t>
  </si>
  <si>
    <t>市中区政府责成舜玉路街道办事处、区市场监督管理局对信访反映的问题进行调查核实，具体情况如下：
1.经现场查看，该区域不存在农贸市场。
2.信访投诉反映的区域为济南市中源晓烟酒商店，由济大路38号院的物业管理公司出租给该商户用于经营，经营范围涉及社区团购商品代存提货服务，不直接销售商品，有营业执照。院内存在货物摆放凌乱，杂物较多的现象。3.该商店存在一定人员喧哗、装卸货噪声，对周边环境产生一定影响。</t>
  </si>
  <si>
    <t>市中区政府责成舜玉路街道办事处、区市场监督管理局对信访发现的问题采取如下措施：
1.5月18日舜玉路街道办事处、区市场监督管理局要求经营业户立即整改，清理院内杂物并将货物移至店内。当日已完成整改。
2.要求物业管理公司加强对院内占用公共区域问题的管理，减少噪声对院内居民的影响。
3.舜玉路街道办事处将加大对该区域的巡查管理力度，杜绝类似问题的发生。</t>
  </si>
  <si>
    <t>访受〔2021〕JD0670号</t>
  </si>
  <si>
    <t>槐荫区兴福街道小辛庄村，村子从2018年开始拆迁，之后有很多小渣土车向村内倾倒建筑垃圾和渣土，大概有20万方的建筑渣土和建筑垃圾，要求治理。</t>
  </si>
  <si>
    <t>访受〔2021〕JD0672号</t>
  </si>
  <si>
    <t>莱芜区方下街道鲁西村，村东南方向有条沟，村民高某某让人向沟内倾倒垃圾，5月4号18:00左右坑内垃圾被点燃，产生很大的浓烟，气味刺鼻，至今未熄灭，污染严重。</t>
  </si>
  <si>
    <t>5月18日，莱芜区人民政府组织区城市管理局、方下街道办事处对信访反映的问题进行了调查核实，有关情况如下：经现场调查，现场未发现垃圾焚烧痕迹，鲁西村东南方向沟内存在部分生产垃圾、少量的生活垃圾及建筑垃圾。生产垃圾来源于周边种植户种植产生的玉米秸秆、蒜杆等，大约700立方米；建筑垃圾来源于村南农村环境综合整治清理的砖石瓦块，大约70立方米；生活垃圾来源于周边居民产生的塑料袋等，大约10立方米；通过向高某某进行询问，高某某无法提供现场垃圾的准确数量与来源，并不了解现场情况。</t>
  </si>
  <si>
    <t>1.莱芜区政府责成莱芜区城市管理局、方下街道办事处采取以下措施：组织环卫公司保洁员对沟内的生活垃圾进行捡拾分类，生活垃圾全部清理，由环卫公司的垃圾车运至光大环保科技有限公司进行处理，5月23日，已全部清理完毕，清理数量约为10吨。
2.5月19日上午区城市管理局再次前往现场对垃圾处理情况进行督导，指导方下街道对垃圾进行分类处理，限期清理完成后，方下街道办事处需对现场土地进行整平，并安排专人进行看管，防止垃圾再次堆积。</t>
  </si>
  <si>
    <t>访受〔2021〕JD0673号</t>
  </si>
  <si>
    <t>历城区华山街道办事处洪家园村南侧工业园内，村南侧的正在进行道路修建工程，济南城建集团将道路修建工程分包给个人，目前修建工程中为确保地基，从地下十几米处抽取泥浆，使用挖掘机及工程车辆将上万方的泥浆，及工程修建过程中建筑垃圾、生活垃圾，倾倒至村内南侧的可耕地内。</t>
  </si>
  <si>
    <t>访受〔2021〕JD0676号</t>
  </si>
  <si>
    <t>历城区万象新天哈佛郡小区1号楼2单元B2，居民乘坐电梯进入车库的入口处，目前每天堆放2-3平方米的生活垃圾，暴露垃圾严重，且垃圾流出的污水严重，影响居民生活。</t>
  </si>
  <si>
    <t>访受〔2021〕JD0678号</t>
  </si>
  <si>
    <t>南部山区柳埠街道办事处黄巢村，原柳埠镇窝铺管理区管辖书记赵某某对村南侧及村东侧黄巢水库南岸的山体开山采石、破坏山体。</t>
  </si>
  <si>
    <t>访受〔2021〕JD0681号</t>
  </si>
  <si>
    <t>1、济南市所有的河道水沟在建造过程中都是直上直下，造成鸟类无法饮水，青蛙无法上岸，无法繁殖，且阻隔了动物之间的交流，造成燕子、青蛙数量减少，建议将垂直河岸拆除，全部改为土制并带有一定坡度的河岸；
2、济南的绿化用草目前大量引进国外的品种（马尼拉、百幕大、黑麦草），由于进口草的根系发达，植物茂密，造成本地草种子无法落地生根，挑战了本地杂草的生存空间，认为属于外来生物，没有天敌，造成本地草的灭绝，以本地植物生存的昆虫大量灭绝，又造成青蛙燕子等食物短缺，形成生态灾难，建议小区内部绿化，及道路两边、山坡绿化，清除进口绿化用草，为本地植物的生存留有空间，避免当地绿化用草、昆虫，及整个生物链的崩溃。</t>
  </si>
  <si>
    <t>济南市</t>
  </si>
  <si>
    <t>5月19日，市城乡水务局针对信访件反映的问题组织历下、槐荫、济阳、商河等区县水务部门进行了核实并实地探查了徒骇河、工商河、洪山溪等河道。相关调查核实情况如下：
1.我市城区外河道多采用土质护坡，坡度较缓；城区内多采用传统护坡方式，如石砌护坡。通过多年洪水资料分析，我市城区内河道受短时强降雨危害大，河道洪水形成快、流量大，城区内河道由于防洪标准大幅高于城区外河道，采用土质护坡，可能造成河岸抽根、岸坡坍塌，不满足河岸稳定性要求。为有效提高边坡的稳定性，结合河道岸线宽度受限实际，城区内河道石砌护坡是做好坡面防护有效措施。
2.近年来，市城乡水务局以满足城市河道防洪排涝功能为基础，按照“水清、河畅、岸绿、景美、宜游”的要求，实施了大辛河等河道有水工程，建成了华山湖、小清河等省级美丽河湖，减少对城市自然河道河堤的硬化，恢复和增强河湖水系的自净功能，营造多样性生物生存环境，取得明显效果。</t>
  </si>
  <si>
    <t>市城乡水务局采取以下措施：
1.市城乡水务局将统筹河道防洪、生态等功能，高标准规划大汶河等11条“幸福河湖”，进一步改善水环境，提高水生态建设水平。
2.市城乡水务局今后的河道综合治理工程，将在满足防洪安全的前提下，更加重视恢复和保留河道岸线生态功能，逐步将河道打造成生态廊道。</t>
  </si>
  <si>
    <t>访受〔2021〕JD0685号</t>
  </si>
  <si>
    <t>市中区党家街道办事处村马村村委会南侧，多个垃圾桶，夏天异味严重；村委南侧有一处水湾，村内生活污水排入后积存，产生异味，滋生蚊虫。</t>
  </si>
  <si>
    <t>访受〔2021〕JD0696号</t>
  </si>
  <si>
    <t>市中区明珠社区郎茂山路4号东岳小区内，生活垃圾遍地无人清理，环境脏乱差（小区物业：国资委重创公司下属物业公司）。</t>
  </si>
  <si>
    <t>访受〔2021〕JD0697号</t>
  </si>
  <si>
    <t>市中区七贤街道办事处九曲庄路南头向西500米，双峰山陵园属于非法违建，一直扩建破坏山体，公路上经常散落冥纸，2014年焦点访谈曝光后，政府承诺取缔违法墓地，恢复山体，至今未解决。</t>
  </si>
  <si>
    <t>市中区政府责党家街道办事处、区民政局、区自然资源局对信访投诉反映的问题进行调查核实，具体情况如下：
1.双峰山公墓位于党家街道办事处展东村，1997年经省民政厅批准[文号：鲁民函（1997）105号]，由市民政局征用展东村土地19.9亩用于建设[批准文件:济历城政地（1997）26、29号]。该陵园自1998年开始建设，实际占地约175亩。因超面积建设，济南市国土资源局分别于2008年、2013年对济南双峰山陵园155.86亩违法用地进行了行政处罚（文号为济国土罚字2008-554号、济国土资罚2013-2026号)，共计罚款158.02万元，罚款已缴纳。2017年12月，山东省人民政府批复同意将市中区党家街道展东村未利用地转为建设用地并征收，同时征收建设用地共7.5099公顷。2018年，济南市国土局将“市中区九曲路以南、双山以北”地块7.5099公顷的殡葬设施用地列入2018年供地计划，涉及的用地项目为现状使用的“济南双峰山陵园项目”，向社会公开征求意见，继续完善相关手续不属于新建、扩建。目前准备进行招拍挂程序。
2.公路上存在民众送葬期间，抛洒冥纸的情况。
3.2014年中央电视台焦点访谈报道后，国土市中分局依法对该陵园下达了《警示函》，要求在未完善合法用地手续及其他相关手续的情况下，严禁对外销售墓穴，严禁扩大墓地用地规模。自此该陵园未再发现上述问题。目前，该陵园不存在扩建及破坏绿地行为。</t>
  </si>
  <si>
    <t>市中区政府责成党家街道办事处、区民政局、区自然资源局对信访投诉反映的问题采取如下措施：
1.将加大监管巡查力度，待相关手续完善前严禁扩建、对外销售墓穴，确保不发生破坏山体行为。
2.办事处每日下午对该区域巡查一次，重点检查道路是否有冥纸、垃圾，发现问题立查立改。</t>
  </si>
  <si>
    <t>访受〔2021〕JD0698号</t>
  </si>
  <si>
    <t>钢城区颜庄街道办事处北官村村西北角，村民狄某海在村此安装碎石机，夜间偷偷生产，排放粉尘。</t>
  </si>
  <si>
    <t>5月18日，钢城区政府组织市生态环境局钢城分局、颜庄街道办事处调查核实，情况如下：
该处位于北官村村西北约1000米，实为狄某淸所为。在院落北侧建有车间约500平方米，车间内建有一条石料筛分生产线，靠北侧山体上方建有石料破碎机1台，现场未生产。车间内有破碎筛分后的石子约50吨，院内共有石子1000吨左右，部分覆盖。路面未硬化，车辆进出产生扬尘。</t>
  </si>
  <si>
    <t>钢城区政府责成区自然资源局、市生态环境局钢城分局、颜庄街道办事处督促企业拆除生产设备，清理原料，并对物料进行全覆盖。
5月20日，经现场复查，物料已清理，生产设施已拆除。</t>
  </si>
  <si>
    <t>访受〔2021〕JD0702号</t>
  </si>
  <si>
    <t>市中区兴隆街道办事处华润仰山小区对面的小姑山划归到千佛山景区，山上存在大量违建，有人居住生活产生大量生活垃圾且不及时清运，影响环境。</t>
  </si>
  <si>
    <t>访受〔2021〕JD0710号</t>
  </si>
  <si>
    <t>市中区旅游路西段卧虎山公园南侧半山腰上，有一片棚户区，生活垃圾随意堆放，生活污水外排。
旅游路30111号，有一处垃圾中转的和厨余垃圾处理站，城市规划内无此规划，处理技术不达标，路对面是济南舜文中学和居民区，常年异味严重，影响学生和居民的身体健康。</t>
  </si>
  <si>
    <t>访受〔2021〕JD0712号</t>
  </si>
  <si>
    <t>历城区华山街道办事处中海珑湾小区G2园区地下停车场入口对面，存放几十个垃圾桶，垃圾和污水外溢，异味严重，附近有幼儿园和餐饮店，担心传播细菌，影响居民身体健康和市容市貌。要求彻底清除垃圾桶。</t>
  </si>
  <si>
    <t>访受〔2021〕JD0714号</t>
  </si>
  <si>
    <t>钢城区闫庄镇马官庄205国道向西、广州路东北方向，有一家铁渣作坊，夜间生产粉尘扰民，固废随意倾倒。</t>
  </si>
  <si>
    <t>5月18日，钢城区政府组织市生态环境局钢城分局、颜庄街道办事处调查核实，情况如下：
1.闫庄镇应为颜庄街道。该处院落位于马官庄村委西侧，南侧距离居民约30米。院主马某吉，现出租给埠东村村民许某发作为停车场使用。
2.现场检查时，无生产加工设施，在院落西南侧有渣土堆约20方，覆盖不全，经询问许某发，反映为马某吉所有。院落北侧停放有运输车2辆，周边未发现有固废倾倒现象。路面未硬化，车辆进出产生扬尘。</t>
  </si>
  <si>
    <t>钢城区政府责成市生态环境钢城分局、颜庄街道办事处督促马某吉对渣堆进行清理，对路面采取洒水抑尘措施。
5月19日，经现场复查，已完成渣堆清理。</t>
  </si>
  <si>
    <t>访受〔2021〕JD0718号</t>
  </si>
  <si>
    <t>1、市中区旅游路西段四建美林花园小区北侧卧虎山，卧虎山山体上建设的违建内随意排放污水，山体污水横流，臭味严重，破坏了生态平衡。
2、市中区旅游路西段四建美林花园小区，小区东侧厨余垃圾处理站，没有规划，没有环评报告，没有公示，直接建设在大千佛山景区内，不符合国家规定的厨余垃圾处理站选址要求，产生有毒有害的废水没有处理就排入城市排水系统，废弃直接排放到大气中，严重损害了千佛山景区的生态环境和附近居民的身体健康。</t>
  </si>
  <si>
    <t>访受〔2021〕JD0719号</t>
  </si>
  <si>
    <t>市中区舜耕街道办事处兴隆村蝎子山南侧山脚下，当地居民非法私建大面积坟墓，导致水土流失，形成塌方，并且每天存在烧纸现象，异味严重。要求有关部门进行管理。</t>
  </si>
  <si>
    <t>市中区政府责成舜耕街道办事处、区自然资源局、区民政局对该信访件反映的问题进行调查核实，具体情况如下：该山体现场未发现开山采石、山体破坏现象；信访件反映的坟墓，为原七贤镇土屋村村民传统集中墓地，建于上世纪七八十年代，现有坟地约437座。2019年该区域未发生过山体滑坡现象，反映的坍塌现象为：国华新经典小区靠山围墙，在2019年8月因台风利奇马登陆济南时产生的强风降雨等因素造成，台风过后开发商已整修加固完毕，目前未发现安全隐患；该区域存在部分居民每逢节气进行焚烧祭拜的情况。</t>
  </si>
  <si>
    <t>市中区政府责舜耕街道办事处、区自然资源局、区民政局对该信访件反映的问题采取如下措施：
1.舜耕街道办事处、区自然资源局、区民政局将加强该区域执法巡查力度，严查开山采石、山体破坏行为。
2.舜耕街道办事处、区自然资源局、区民政局将在每逢节气和特定时间期间组织集中防火队加强防火巡查，严管严控火源，坚决阻止上坟烧纸现象发生。</t>
  </si>
  <si>
    <t>访受〔2021〕JX0015号</t>
  </si>
  <si>
    <t>山东玫菊农业开发有限公司承建位于济南市钢城区辛庄街道办事处美丽数字农业田园综合体项目，根据规划设计要求已进行现状地形整理，现存在现场堆积大量废弃物料，严重影响项目推进，因雨季马上来临，若不尽快处置，废弃物料会出现水土流失、塌方以及堵塞下游河道的安全隐患（曾向街道、区委领导报告此事），恳请督察组对目前存在的安全隐患予以监督处理。</t>
  </si>
  <si>
    <t>5月18日，钢城区政府组织辛庄街道办事处、市生态环境局钢城分局现场调查，情况如下：
1.山东玫菊农业开发有限公司承建的美丽数字农业田园综合体项目，位于辛庄街道办事处团园坡、桃科村辖区内，占地4000余亩。目前处于场地平整阶段，在平整区域的南侧堆存整理地形时产生的沙土约10万方，准备用于后期平整土地和还田种植，属临时堆存，未给施工造成影响。现场未发现其他废弃物料。
2.该砂土堆距离城岭村河道约120米，辛庄街道办事处正在组织人员对该砂土堆取高垫低进行护坡整理，整理后不会造成水土流失及堵塞下游河道的问题。</t>
  </si>
  <si>
    <t>钢城区政府责成市生态环境钢城分局、辛庄街道办事处采取以下措施：
1.6月10日前完成该砂土堆场的护坡整理。
2.组织人员对砂土堆进行看护，杜绝安全隐患的发生，防止出现偷运砂土现象。</t>
  </si>
  <si>
    <t>访受〔2021〕JX0020号</t>
  </si>
  <si>
    <t>济南市中区国华新经典小区北侧，即大千佛山风景区最南端的蝎子山南侧有一片坟地，大约有800座，据了解是济南舜耕街道办事处土屋村的，其中最近几年陆续新建了几百座坟墓，慢慢出现了“坟吃山”现象，这些坟墓造成问题非常严重，清明节期间，现场焚烧祭品，乌烟瘴气，产生的烟雾和四处散落的纸屑污染环境；周边都是林木，存在失火的安全隐患，乱挖坟坑，土地裸露严重，曾形成泥石流造成山体滑坡。</t>
  </si>
  <si>
    <t>市中区政府责成舜耕街道办事处、区自然资源局、区民政局对该信访件反映的问题进行调查核实，具体情况如下：
该山体现场未发现开山采石、山体破坏现象；信访件反映的坟墓，为原七贤镇土屋村村民传统集中墓地，建于上世纪七八十年代，截止目前现有坟地约437座。近两年土屋村村民在该区域新建坟墓19座,皆为安葬本村去世村民。2019年该区域未发生过山体滑坡现象，反映的坍塌现象为：国华新经典小区靠山围墙，在2019年8月因台风利奇马登陆济南时产生的强风降雨等因素造成，台风过后开发商已整修加固完毕，目前未发现安全隐患；该区域存在部分居民每逢节气进行焚烧祭拜的情况。</t>
  </si>
  <si>
    <t>市中区政府责舜耕街道办事处、区自然资源局、区民政局对该信访件反映的问题采取如下措施：
1.舜耕街道办事处、区自然资源局、区民政局将加强该区域执法巡查力度，严查开山采石、山体破坏行为，严禁修建墓穴对外出售。
2.舜耕街道办事处、区自然资源局、区民政局将在每逢节气和特定时间期间组织集中防火队加强防火巡查，严管严控火源，坚决阻止上坟烧纸现象发生。</t>
  </si>
  <si>
    <t>长清区文昌街道办事处叶庄村，在村东南侧有一个污水处理厂，污水处理厂建了一个污水处理的水池，水池散发的气味难闻，影响附近居民，要求解决气味问题。</t>
  </si>
  <si>
    <t>长清区文昌街道办事处叶庄村东侧，临近西区污水处理厂，由于距离居民房屋较近，气味难闻导致蚊虫较多，并且污水处理设备噪声较大，影响周边居民生活。</t>
  </si>
  <si>
    <t>5月16日，长清区政府组织万德街道办事处、市生态环境局长清分局对信访件反映的问题进行了调查核实，有关情况如下：
1.长城村洗沙场2021年3月份已被万德街道办事处依法取缔；官庄村洗沙场于2019年3月被取缔；石都庄村洗沙场于2021年5月9日被取缔；洗沙原料均为外购，不存在私自开采山石的行为。店台村无洗沙场。现场检查时，上述问题均无反弹现象。
纸坊村洗沙场实为鲁商新型材料有限公司，该公司预制件项目2020年3月26日通过济南市生态环境局长清分局审批，目前正在建设中，尚未投产。
综上所述，多家洗沙场均已取缔，也未发现反弹行为。
2.万德街道办事处石都庄村北侧的搅拌站是为大西环工程建设配套的临时拌合站，属于山东路桥有限公司七分部，有环评手续，工程完工后将拆除。该站生产加工的沙石料全部自用；拌合站的南北两侧存放有冲洗拌合设备的污泥，南侧污泥长约60余米，北侧污泥长约80余米。</t>
  </si>
  <si>
    <t>5月16日，章丘区政府组织普集街道办事处、市生态环境局章丘分局对信访件反映的问题进行了调查核实，有关情况如下：
举报件反映的山东省章丘市汽车配件执照有限公司准确名称为山东省章丘市汽车配件制造有限公司，该公司位于普集街道办事处凤凰山工业园，为法兰锻造厂，不涉及喷塑作业。
根据信访件中反映的情况判断，群众举报的企业应为山东永晟环保科技有限公司，该公司2020年6月租赁山东省章丘市汽车配件制造有限公司闲置厂房进行建设，2020年9月24日取得《关于山东永晟环保科技有限公司年产300套电泳、喷涂设备生产项目环境影响报告表告知承诺的批复》，批复编号：章环报告表（告）〔2020〕119号，1条电泳线正在建设，1条喷塑线、2间固化室2021年3月已建成，配套建设了布袋除尘、旋风除尘和光氧+活性炭等大气污染防治设施。
现场核查时该公司未生产，正在对喷塑设备进行调试，调试期间存在粉尘和异味污染问题，信访反映问题属实。</t>
  </si>
  <si>
    <t>章丘区政府责成章丘区普集街道办事处和市生态环境局章丘分局采取以下措施：
1.针对企业调试期间产生粉尘和异味问题下达限期整改，（限期整改编号：PJ202105003），要求企业调试期间确保大气污染防治设施稳定运行，完成验收前不得擅自投入生产。
2.加大排查力度，严格履行职责加强监管，严防出现类似问题。</t>
  </si>
  <si>
    <t>2021年5月16日，章丘区政府组织刁镇街道办事处、市生态环境局章丘分局对信访件反映问题进行了调查核实，有关情况如下：
信访件举报问题涉及济南齐星包装有限公司、济南鼎宝纸箱包装有限公司、章丘市体海纸箱加工厂三家单位。
一、济南齐星包装有限公司位于刁镇街道办事处溪柳村东，产品为纸箱，设计年生产能力为900万只。生产工艺为：白板纸、瓦楞纸——粘合——模切——装订；主要设备有裱纸机1台、模切机1台、装订机5台，无锅炉；生产过程中排放的主要污染物为噪声和工业固体废物（废纸），主要噪声设备采取了减振和隔声降噪措施，废纸全部外售综合利用。该企业《年产纸箱900万只技术改造项目环境影响登记表》于2017年6月5日备案（备案号：201737018100000022）,2020年6月27日办理《固定污染源排污登记》（编号：91370181NA3CBJB80N001P）。
二、济南鼎宝纸箱包装有限公司位于刁镇街道办事处溪柳村东，产品为纸箱，设计年生产能力为1000万只。生产工艺为：白纸板——印刷——覆膜——裱纸——压印——装订——成品，主要设备有印刷机1台、切纸机1台、覆膜机1台、裱纸机2台、模切机2台、钉箱机1台，无锅炉；生产生产过程中产生的主要污染物为印刷和覆膜有机废气、噪声和废油墨桶等固体废物，其中印刷和覆膜工序配备了光氧+活性炭废气处理设施，主要噪声设备采取了减振和隔声降噪措施，废油墨桶等固体废物现作为危险废物交有资质单位处置。该企业《年产纸箱1000万只项目环境影响报告表》于2018年2月2日经济南市生态环境局章丘分局审批[章环报告表（2018）64号]，2018年9月3日通过竣工环境保护验收[章环建验（2018）218号]；于2020年4月15日办理《固定污染源排污登记》（编号：91370181MA3DE8ECX7001Z）。
三、章丘市体海纸箱加工厂位于刁镇街道办事处溪柳村东，主要产品为瓦楞纸，设计年生产能力为5000吨。生产工艺：纸张——瓦楞成型——粘合——切纸——成品，主要生产设备有1台2吨/小时的天然气锅炉、3台单面瓦楞机、2台切纸机；正常生产过程中产生的污染物主要为软化水生产过程中的反渗透排污水、锅炉烟气、设备噪声和工业固体废物（废纸），其中软化水排污水经刁镇驻地城镇污水管道排入光大水务（章丘）二厂处理，锅炉安装了低氮燃烧装置，主要噪声设备采取了减振和隔声降噪措施，废纸全部外售综合利用。《纸张切割项目环境影响登记表》于2018年3月13日备案（备案号：201837018100000108）,2020年5月11日办理《固定污染源排污登记》（编号：92370181MA3D6L5A8N001P）。
四、现场检查时：
1.济南齐星包装有限公司因市场原因未生产（正常生产期间夜间不生产），现场未提供噪声检测报告。该公司于2021年5月18日委托山东众益源环境检测有限公司开展了自行检测，厂界昼间噪声最大值为51.1dB(A),符合《工业企业厂界环境噪声排放标准》（GB12348-2008）2类标准要求。
2.济南鼎宝纸箱包装有限公司正常生产（夜间不生产），印刷工序配备的UV光氧+活性炭吸附废气处理设施正常运行。根据企业2020年8月9日的自行检测报告，挥发性有机物排放浓度为11.1mg/m3,符合《挥发性有机物排放标准第4部分：印刷业》（DB37/2801.4—2017）排放限值要求；厂界昼间噪声最大值为57.2dB(A),符合《工业企业厂界环境噪声排放标准》（GB12348-2008）2类标准要求。
3.章丘市体海纸箱加工厂正常生产（夜间不生产），未发现有锅炉排放污水行为。根据2021年4月5日的自行监测报告，锅炉外排烟气中颗粒物浓度为4.7mg/m3、氮氧化物浓度为24mg/m3、二氧化硫未检出，符合《锅炉大气污染物排放标准》（DB37/2374—2018）排放限值要求；5月18日对噪声排放情况进行补测，检测结果显示厂界昼间噪声最大值为55.9dB(A),符合《工业企业厂界环境噪声排放标准》（GB12348-2008）2类标准要求。
对上述3家企业核查过程中未发现环境违法行为。</t>
  </si>
  <si>
    <t>章丘区政府责成刁镇街道办事处、市生态环境局章丘分局采取以下措施：
1.刁镇街道办事处落实属地管理责任，定期巡查，加强对辖区内企业监管，避免噪音扰民。
2.刁镇街道办事处会同济南市生态环境局章丘分局督促3家企业严格落实采取密闭空间、加装隔音棉等措施，进一步控制生产噪声。</t>
  </si>
  <si>
    <t>2021年5月16日，章丘区政府组织绣惠街道办事处、区自然资源局、市生态环境局章丘分局对信访件反映问题进行了调查核实，有关情况如下：
1.该信访反映问题企业为济南联钢机械设备有限公司，位于绣惠街道办事处茂李村南侧，建于2017年6月。
2.现场核查时，该单位未生产，现场有切割、焊接设备，以及移动式旱烟除尘器等设备，未发现喷漆设备及喷漆现象，现场未发现污染痕迹。
3.三处场地共约800㎡，其中两个约470㎡占用耕地堆放材料。</t>
  </si>
  <si>
    <t>5月17日，历下区政府组织龙洞街道办事处、区城市管理局对信访件反映的问题进行调查核实，有关情况如下：
经现场检查，长安欣苑小区4号楼南侧山上东西各有一处小院，东侧有人在此处修理车辆，院内较乱，存有少量生活垃圾及废弃汽车零部件；西侧为板房，有少量生活垃圾。</t>
  </si>
  <si>
    <t>历下区政府责成龙洞街道办事处、区城市管理局采取以下措施：
1.龙洞街道办事处联合区城市管理局责令南侧高台上两处小院的使用人对院内垃圾进行自行清理，已清理完毕。
2.龙洞街道办事处督促小区物业加强管理，做到垃圾日产日清。</t>
  </si>
  <si>
    <t>5月17日，历下区政府组织智远街道办事处、区城市管理局对信访件反映的问题进行调查核实，有关情况如下：
1.关于东盛花园小区内脏乱差的问题。东盛花园小区位于工业南路35号。经现场查看，该小区整体环境管理较好，部分区域存在卫生死角及居民丢弃的废旧家具，不存在杂草丛生问题。 
2.关于垃圾未分类的问题。经核查，该小区前期组织人员通过入户发放宣传彩页、张贴宣传展板的形式向居民宣传垃圾分类知识，同时在小区内设有一处四分类垃圾投放点。垃圾分类工作推进过程中存在部分居民垃圾分类不到位的情况。</t>
  </si>
  <si>
    <t>历下区政府责成智远街道办事处、区城市管理局采取以下措施：
1.智远街道办事处组织网格员及小区物业对小区进行全面清查，集中力量对小区内卫生死角进行整改，开展消杀工作，现已完成。
2.智远街道办事处联合区城市管理局，组织网格员、物业加强垃圾分类宣传工作，普及垃圾分类有关知识，5月27日前增设一处四分类垃圾投放点。</t>
  </si>
  <si>
    <t>长清区政府责成文昌街道办事处：
1.2021年5月28日之前，将袁庄农作物废弃物堆存点内的生活垃圾全部清运至归德生活垃圾中转站进行处置；督导袁庄村委会将堆存点内建筑垃圾综合利用，用于堆存点的道路硬化工程；区城市管理局做好配合。
2.2021年6月23日前，督导袁庄村将现有大坑改建为农作物废弃物沤制池，由农业农村局负责协调解决发酵菌种，加快农作物废弃物分解发酵，形成农作物废弃物处理长效机制。
3.指导袁庄村向全体村民进一步告知污水处理设施的现已发挥作用，水池内的水体是经过污水处理设备处理后流入的，不会形成污染。
4.安排专业人员或单位定期对污水处备运行情况及污水处理后水质做好监督，确保处理后的污水不会造成二次污染。</t>
  </si>
  <si>
    <t>5月18日，区政府组织区自然资源局、区城市管理局、港沟街道办事处到达现场进行调查核实，情况如下：
1.港九路两河村北山坡有建筑垃圾、生活垃圾堆放。
2.碎石裸露为为2020年需修复治理废弃露天矿山图斑。
3.上山山路在矿山山体修复之前为两河村生产土路路面未硬化，矿山复绿工程完成后将此路加以平整。</t>
  </si>
  <si>
    <t>市中区政府责成兴隆街道办事处、区城市管理局，区自然资源局对信访投诉反映的问题进行调查核实，具体情况如下：
1.信访投诉反映的区域存在两处办事处的山林防火用房，面积约140平方米。山体东侧存在兴隆一村用于养殖房屋设施，为兴隆一村村民刘某某租用本村土地用于畜牧养殖建设的居住管理房和养殖用房，面积约1500平方米，为2008年建设，2010年国土资源部、农业部下发关于完善设施农用地管理有关规定，明确设施农用地管理、审批等事宜，2010年以前建设的不属于违章建设。2010年启动华润兴隆片区开发时，已对刘某某建设的院落进行了丈量，目前片区开发尚未建设到该区域，待片区开发至该处时该丈量的房屋将同步进行拆除。
2.信访投诉反映的区域前期存在违建，面积约80平方，2021年4月已拆除完毕。拆除后的建筑垃圾存在覆盖不到位，存在扬尘情况。
3.该区域未发现存在山体破坏情况。</t>
  </si>
  <si>
    <t>市中区政府责成兴隆街道办事处、区城市管理局对信访投诉反映的问题进行调查核实，具体情况如下：
1.信访投诉反映的区域为华润仰山别墅区北侧消防通道与大千佛山景区南侧之间，该区域为兴隆一村集体用地。
2.2018年8月17日，该小区业主周某与兴隆一村达成该区域租赁协议，用于种植蔬菜水果，不存在界碑内私自圈占、破坏山体的情况。</t>
  </si>
  <si>
    <t>市中区政府责成兴隆街道办事处、区城市管理局对该信访投诉反映的问题采取如下措施：
将加强大千佛上景区周边区域的监督巡查力度，禁止圈占、破坏山体行为的发生。</t>
  </si>
  <si>
    <t>2021年5月18日收到省环保督察第六批JD0647号转办件后，济阳区政府组织济北街道办事处、区城市管理局调查处理，有关情况如下：
该地块是未被征用的于谦村集体土地，不是“胡同”，不属于市政道路，尚未进行征收、规划。对该地块的环境卫生，前期已进行清理打扫，覆盖防尘网，现场检查仍有少量杂草和垃圾。</t>
  </si>
  <si>
    <t>济阳区政府责成济北街道办事处、区城市管理局采取以下整改措施：
1.对该地块再次进行清理打扫，保持环境整洁有序，立行立改，于5月18日完成。
2.安排专人盯靠巡查，加大对该处环境卫生的监管力度，保持该地块环境整洁，发现问题及时处理。
3.加大对周边居住人员的宣传教育，营造爱护公共环境的良好氛围。
4.待该地块征收确定规划用途后，按规划用途使用。</t>
  </si>
  <si>
    <t>5月18日，历城区政府组织区城市管理局、王舍人街道办事处对信访件反映的问题调查核实，情况如下：
在小区交付初期，万象新天哈佛郡小区1号楼2单元B2地下车库入口处设有生活垃圾投放点。后因该点位设置不符合《济南市生活垃圾减量与分类管理条例》中每300户设立一个投放点的要求，此处生活垃圾投放点位予以撤销，要求居民生活垃圾统一投放至园区投放点。个别居民因生活习惯未按照要求投放垃圾，存在垃圾暴露、垃圾废水流出问题。</t>
  </si>
  <si>
    <t>历城区政府责成区城市管理局、王舍人街道办事处采取以下措施：
1.5月18日，小区物业已将生活垃圾全部清除并对地面进行冲刷消毒。
2.在公示栏张贴提示，加强业主宣传，督促业主按照要求投放垃圾。
3.设专人在此区域进行值守和劝导，杜绝垃圾乱扔乱放堆放现象。
4.王舍人街道加强日常巡查，发现垃圾处置不到位问题督促物业整改。</t>
  </si>
  <si>
    <t>市中区政府责成兴隆街道办事处、区城市管理局，区自然资源局对信访投诉反映的问题进行调查核实，具体情况如下：
1.信访投诉反映的区域存在两处办事处的山林防火用房，面积约140平方米；山体东侧存在兴隆一村用于养殖房屋设施，为兴隆一村村民刘某某租用本村土地用于畜牧养殖建设的居住管理房和养殖用房，面积约1500平方米，为2008年建设。2010年国土资源部、农业部下发关于完善设施农用地管理有关规定，明确设施农用地管理、审批等事宜，2010年以前建设的不属于违章建设。2010年启动华润兴隆片区开发时，已对刘某某建设的院落进行了丈量，目前片区开发尚未建设到该区域，待片区开发至该处时该丈量的房屋将同步进行拆除。
2.信访投诉反映的区域前期存在违建，面积约80平方，2021年4月已拆除完毕。拆除后的建筑垃圾存在覆盖不到位，存在扬尘情况。
3.该区域周边存在约3立方米的建筑垃圾及生活垃圾混合物。</t>
  </si>
  <si>
    <t>5月18日，历城区政府组织区城市管理局、华山街道办事处对信访件反映的问题进行了核实，情况如下：
华山中海珑湾小区G2园区日常管理由中海物业负责。信访件反映的位置在中海珑湾小区G2园区地下停车场入口对面，为小区内设置生活垃圾分类池，小区内共有30余个垃圾桶用于居民投放生活垃圾，分布于小区各楼栋附近，每日小区物业固定时间段将垃圾桶运送至此处，由生活垃圾清运车统一清运。</t>
  </si>
  <si>
    <t>历城区政府责成区城市管理局、华山街道办事处采取以下措施：
5月18日，华山环卫所将此处所存垃圾清运完毕，取消该生活垃圾分类池，小区物业安排专人使用高压水枪对该位置附近路面和垃圾桶进行冲刷消毒。</t>
  </si>
  <si>
    <t xml:space="preserve">5月17日，莱芜区政府组织区自然资源局、高庄街道办事处对信访件反映的问题进行了调查核实，有关情况如下：
1.关于“曹某青将村西南侧的山坡地上的树木砍除”问题：反映位置位于高庄街道办事处蔺家庄村皇龙冠景区内，投资人为曹某青，所称砍伐的树木为早在5年之前老百姓在此处栽种的白杨树，后来老百姓自行砍伐。
2.关于“开采沙土进行售卖，将改造成水库，破坏生态环境”的问题。皇龙冠景区二期工程计划栽种大量树木，因用水问题需建设蓄水池一处，该位置原来有一条水渠，借助该有利条件，景区投资人曹某青向高庄街道办事处主要负责人和区城乡水务局汇报后动工建设，因蓄水池容量小达不到立项标准（10万方以上）未进行注册登记，目前还未建成，建设过程中产生砂土量约700方，砂土运往水渠周边石头裸露处覆土栽种树木，经查无外售砂土行为。
</t>
  </si>
  <si>
    <t>5月17日，莱芜区政府组织区自然资源局、高庄街道办事处对信访件反映的问题进行了调查核实，有关情况如下：
1.经查，反映位置位于高庄街道办事处蔺家庄村皇龙冠景区内，2015年1月1日皇龙冠景区投资人曹某青与蔺家庄村委会签订《山场承包合同》，承包期限为2015年1月1日至2054年12月31日，四至范围：东至水库路，西至原土地开发路，南至狼狐楼山顶分水为界，北至村2队土地为界。景区自开发到现在，蔺家庄村一直遵守相关部门要求，保护砂石资源环境，不存在非法开采售卖行为，并且自2020年7月蔺家庄村为保护砂石资源，组织村两委、护林员、治保委员对村所属范围定期巡查。
2.皇龙冠景区二期工程计划栽种大量树木，因用水问题需建设蓄水池一处，该位置原来有一条水渠，借助该有利条件，景区投资人曹某青向高庄街道办事处主要负责人和区城乡水务局汇报后动工建设，因蓄水池容量小达不到立项标准（10万方以上）未进行注册登记，目前还未建成，建设过程中产生砂土量约700方，砂土景区运往水渠周边石头裸露处覆土栽种树木，无外卖砂土行为。目前皇龙冠景区二期蓄水池建设工程正在施工，该施工位置不属于蔺家庄村辖区内，蔺家庄村村委会未曾参与该项目的施工。</t>
  </si>
  <si>
    <t>天桥区政府责成北园街道办事处和区城乡水务局采取以下措施：
继续严格执行和落实“河长制”工作要求，加强巡查力度，发现问题，及时处理。</t>
  </si>
  <si>
    <t>5月17日，天桥区政府组织北村街道办事处和区城乡水务局对信访件反映的问题进行了调查核实，有关情况如下：
转办件反映的是济南职工文化发展中心宿舍院墙外与缤纷五洲商城之间的道路，产权单位为济南职工文化发展中心，非市政道路，长度约200米，路面部分破损，车辆通行时有浮尘。</t>
  </si>
  <si>
    <t>5月17日，天桥区政府组织官扎营街道办事处、区城乡水务局和天桥城市更新发展集团有限公司对信访件反映的问题进行了调查核实，有关情况如下：
1.该河段未发现污水管道，南岸一处雨水方口有水流出，水量微小、感观清澈、无异味。区城乡水务局专业队伍向上游排查发现，该水源为济南火车站北广场地下渗水（长期排水）。经市生态环境局天桥分局监测站监测，主要污染物指标符合有关水质标准要求。
2.天桥城市更新发展集团有限公司正在开展工商河开埠文化风貌带综合开发建设，对工商河进行围挡施工，实施河道清理整治。河内存有少量河水，未发现污水排入情况，由于河道内有机械作业，导致河水浑浊。河道清理整治工程预计8月31日前完成。</t>
  </si>
  <si>
    <t>天桥区政府责成官扎营街道办事处、区城乡水务局和天桥城市更新发展集团有限公司采取以下措施：
1.继续严格执行和落实“河长制”工作要求，加强对辖区内工商河的巡查力度。
2.组织实施好工商河河道清理整治，消除各类污水溢流风险，加强对河道施工单位的监督管理，督促其积极落实各项环保措施。</t>
  </si>
  <si>
    <t>5月17日，莱芜区政府组织区自然资源局、口镇街道办事处对信访件反映的问题进行了调查核实，有关情况如下：
经查，反映位置为莱芜福禄源陵园公墓项目，建设主体为莱芜福禄源人生文化有限公司，该项目用地已于2018年12月28日经山东省人民政府以鲁政土字〔2018〕1561号文件批复，面积75.08亩。该公墓建设为原莱城区招商引资项目，于2016年12月7日取得莱芜市莱城区人民政府《关于同意建设莱芜福禄源陵园公墓的批复》，并且持有莱芜市莱城区城乡水务局《关于莱芜福禄源陵园公墓项目选址水利方面情况的说明》、原莱芜市规划局莱城工业区分局《关于莱芜福禄源陵园公墓项目拟选地块的规划情况说明》、原莱城区林业局《关于莱芜福禄源陵园公墓项目使用土地情况说明》、《建设项目环境影响登记表》、《山东省建设项目登记备案证明》、济南市莱芜区行政审批服务局《关于莱芜福禄源陵园公墓水土保持方案审批准予水行政许可决定书》等系列材料，属于合法建设项目。
现莱芜福禄源陵园公墓已建设完成，经现场勘查，未发现破坏山体、破坏生态环境的情况。</t>
  </si>
  <si>
    <t>5月18日，莱芜区政府组织区自然资源局、口镇街道办事处对信访件反映的问题进行了调查核实，有关情况如下：
该件与受理编号访受〔2021〕JD0527号反映内容基本一致。
经查，莱芜区口镇街道办事处栖龙湾村，村西侧的山体上所建项目为莱芜福禄源陵园公墓项目，建设主体为莱芜福禄源人生文化有限公司，该项目用地已于2018年12月28日经山东省人民政府以《鲁政土字[2018]1561号》文件批复，共75.08亩。该项目为原莱城区招商引资项目，于2016年12月7日取得莱芜市莱城区人民政府《关于同意建设莱芜福禄源陵园公墓的批复》，并且持有莱芜市莱城区城乡水务局《关于莱芜福禄源陵园公墓项目选址水利方面情况的说明》、莱芜市规划局莱城工业区分局《关于莱芜福禄源陵园公墓项目拟选地块的规划情况说明》、莱城区林业局《关于莱芜福禄源陵园公墓项目使用土地情况说明》、环保部门的《建设项目环境影响登记表》、莱芜市莱城区发展和改革局的《山东省建设项目登记备案证明》、济南市莱芜区行政审批服务局《关于莱芜福禄源陵园公墓水土保持方案审批准予水行政许可决定书》系列材料，属于合法建设项目。
现福禄源陵园公墓已建设完成，经现场勘查，未发现破坏山体、开采砂石对外销售、破坏林地问题。</t>
  </si>
  <si>
    <t xml:space="preserve">5月17日，天桥区政府组织桑梓店街道办事处、区城乡水务局和区农业农村局对信访件反映的问题进行了调查核实，有关情况如下：
1.桑梓店村南地税局门口桥两侧各有一个池塘，未发现周边存在排污口。西侧池内基本无水，东侧池内有少量存水，水面有青苔漂浮，无黑臭现象。
2.该地块属于非农业用地，使用权归铁路主管部门。若需填埋、复耕，需经铁路主管部门同意。
</t>
  </si>
  <si>
    <t>天桥区政府责成桑梓店街道办事处、区城乡水务局和区农业农村局采取以下措施：
1.督促加强池塘周围环境巡查，发现问题及时整改。
2.积极做好政策宣传解释工作。</t>
  </si>
  <si>
    <t>2021年5月18日下午，章丘区政府组织圣井街道办事处、区环卫管护中心、区城乡水务局、区自然资源局对信访件反映问题进行了调查核实，有关情况如下：
1、举报人反映的70余亩土地，地位于章丘区圣井街道办事处陈家村西南侧，2019年9月大东环工程施工征用并对地块上的附属物进行了补偿（约70余亩地），其中16.76亩的土地为原陈家村粘土矿（2003年关停）和镀锌厂（1996年关停）用地，原黏土矿开采遗留矿坑，为了工地施工土地整平，大东环工程10万方弃土内倒排至此矿坑内。土地性质为建设用地，不存在破坏耕地问题，其余50多亩土地处于闲置状态，无渣土存放、无垃圾。
2、因规划图纸变更，大东环工程不再征收此处土地。经圣井街道陈家村两委同意，并通过“五步议事法”相关程序，将16.76亩土地承包流转给韩某某，承包人韩某某对此处进行了整平处理，用于种植苗木，已种植500余棵。因浇灌问题还在协调中，尚有一部分土地尚未种植苗木。有部分土地裸露未覆盖，存在扬尘问题。现场存放渣土中无工业垃圾、生活垃圾。</t>
  </si>
  <si>
    <t>2021年5月18日下午，章丘区政府组织圣井街道办事处、区环卫管护中心、区城乡水务局对信访件反映问题进行了调查核实，有关情况如下：
该举报件与第三批转办件访受〔2021〕JD0306号、第四批转办件访受〔2021〕JD0355号举报内容基本相同。
1.关于建筑垃圾问题。信访件反映位置位于南栗园村中铁建工搅拌站北侧，原为南栗园村砖厂取土后留下的洼地。为保障章丘区山大片区安置房建设，2018年中铁建工集团有限公司济南分公司租赁南栗园村该地块（面积共91亩，其中土坑约80亩、深4-5米），填平后用于建设配套临时搅拌站。2019年中铁建工集团有限公司济南分公司用其承建的山大片区安置房挖槽土方对该洼地回填约50余亩，建成现搅拌站。2020年9月，中铁建工集团有限公司济南分公司将其承建的南罗周家安置房项目需外排的土方排放至该地（此次填平约20余亩）。此后无其他在此倾倒建筑垃圾的现象。5月18日下午现场核实，5月17日原有发现裸露区域已经覆盖完成。
2.关于南栗园村书记私自接收建筑垃圾问题。经圣经街道办事处走访调查核实，南栗园村书记李某某，无私自接收和倾倒建筑垃圾行为。</t>
  </si>
  <si>
    <t>市中区政府责成党家街道办事处、区城市管理局、区城乡水务局对信访投诉反映的问题进行调查核实，具体情况如下：
1.信访投诉反映的村实际为催马村，村委会南侧有生活垃圾集中投放点，该点有6个完好垃圾桶，垃圾桶旁边有散落的生活垃圾。此处投放点因居民较多投放量大，存在异味问题。
2.2019年8月开至2020年9月，区城乡水务局实施了“济南市市中区农村污水治理工程”，2020年9月，对催马村完成污水管线铺设，村民的生活污水全部收集进入新铺设的污水管网。
3.经现场查看，该村委会南侧的水湾实际为泄洪沟，沟内存在积存的雨水。雨水长期积存可能存在易变质、滋生蚊虫、产生异味的情况。</t>
  </si>
  <si>
    <t>市中区政府责成党家街道办事处、区城市管理局、区城乡水务局对信访投诉反映的问题采取如下措施：
1.党家街道办事处已于5月19日更换垃圾投放点，每日喷洒药物进行消杀，陈旧垃圾桶全部换新。
2.区城乡水务局委托山东汇通建设集团有限公司将该积水抽入催马村污水管网，5月20日已完成。
3.将加大该处的巡查检查力度，发现问题立查立改。</t>
  </si>
  <si>
    <t>5月17日，天桥区政府组织北园街道办事处、区城市管理局、区城乡水务局、市生态环境局天桥分局和区市场监督管理局对信访件反映的问题进行了调查核实，有关情况如下：
1.经现场核实，该处洗车店名为大海汽车美容店，执法人员现场查看，洗车的污水排至污水管网，此处污水进入光大水务（济南）有限公司一厂进行处理，达标后排放。
2.经执法人员进入浴池进行检查，浴池使用燃气锅炉对洗浴用水进行加热，浴室冬天取暖使用电暖气。未发现燃烧煤炭的痕迹，也未发现燃煤设施。</t>
  </si>
  <si>
    <t>天桥区政府责成北园街道办事处、区城市管理局、区城乡水务局、市生态环境局天桥分局和区市场监督管理局采取以下措施：
1.加大对该区域巡查力度，严禁污水进入河道。
2.加大对该地区浴池巡查力度，规范管理，严格落实各项环保措施。</t>
  </si>
  <si>
    <t>5月17日，天桥区政府组织宝华街道办事处、区市场监督管理局、市生态环境局天桥分局、区城市管理局对信访件反映的问题进行了调查核实，有关情况如下：
该单位注册名称为天桥区孙老二酒坊，经营范围含餐饮服务，该单位安装有油烟净化装置，有检验合格证和定期清洗记录，店主出具了2020年10份的油烟检测报告，检测结果符合《山东省饮食业油烟排放标准》（DB37/597-2006）要求的排放标准。</t>
  </si>
  <si>
    <t>天桥区政府责成宝华街道办事处、区市场监督管理局、市生态环境局天桥分局、区城市管理局采取以下措施：
1.市生态环境局天桥分局已对天桥区孙老二酒坊油烟净化设备进行了油烟检测，检测报告显示合格。
2.进一步加强对餐饮经营单位的日常巡查监管，落实经营者主体责任，定期检测，减少油烟扰民现象。</t>
  </si>
  <si>
    <t>5月17日，天桥区政府组织宝华街街道办事处、区城市管理局、区市场监督管理局、市生态环境局天桥分局对信访件反映的进行了调查核实，有关情况如下：
1.该处共有6家餐饮经营单位均证照齐全，各店铺门前未见露天烧烤痕迹。其中陈公包子店排放气体为水蒸气，天桥区谷雨餐饮中心（桥头麻辣烫）无厨房。这2家商户无需安装油烟净化装置。其他4家经营业户天桥区露羲食品店（油炸羊肉串）、不得不鲜餐饮店、津一绝锅贴店（津菜锅贴）、紫东许记菜馆（许记砂锅）均安装了油烟净化器并正常运行，有检验合格证和定期清洗记录。
2.当晚20：00，执法人员对该区域餐饮店进行检查，未见露天烧烤、噪声扰民现象。但距离住户较近，不排除偶有食客大声喧哗扰民行为。宝华街派出所责令6家店铺整改，管理好食客，声音不要过大，不得扰民；5月18日9：00，办事处城管队员会同执法中队再次来到商铺周边巡查，将店外方桌进行了暂扣处理。</t>
  </si>
  <si>
    <t>天桥区政府责成宝华街街道办事处、区城市管理局、区市场监督管理局、市生态环境局天桥分局采取以下措施：
1.市生态环境局天桥分局已对举报中涉及的天桥区露羲食品店（油炸羊肉串）等4家餐饮店油烟净化设备进行了油烟检测，检测结果显示合格。
2.要求6家店铺管理好就餐的顾客，避免大声喧哗，影响附近居民。
3.下一步，加强对餐饮经营单位的日常巡查监管，落实经营者主体责任，定期检测，减少油烟、噪音扰民现象。</t>
  </si>
  <si>
    <t>2021年5月18日，槐荫区政府组织区城市管理局、市生态环境局槐荫分局、区市场监督管理局、青年公园街道办事处对信访件反映的问题进行了核实，情况如下：
1.该店位于经七纬七路131-1号101，经营范围为羊汤、凉菜等，无烹炒、油炸类项目。已办理营业执照，食品经营许可手续已申报正在办理过程中，目前未正式营业。
2.该店厨房操作间内有一口天然气加热锅，用于加热羊汤使用，室内无炒菜炉灶，在操作间南墙上安装排集烟罩，用于排放蒸汽，在墙外安装有油烟净化设备并能正常使用，设备合格证齐全。
3.该店位于住宅楼一层，店内有卫生间，未发现室外有随意大小便现象。</t>
  </si>
  <si>
    <t>槐荫区政府责成区城管、市生态环境局槐荫分局、区市场监督管理局、青年公园街道办事处采取如下措施：
1.区市场监督管理局、青年公园街道办事处督促该店铺在食品经营许可证发证后方可经营。因其经营场所所处位置限制，不得经营烹炒、油炸类项目。
2.5月18日，区城市管理局要求该单位对油烟净化设备末端加装1.5米烟筒，5月20日完成了整改并进行了油烟检测，检测结果合格。
3.区市场监督管理局、区城市管理局、青年公园街道办事处，督促该单位对油烟净化设施定期清洗保洁，确保油烟净化设施正常运行，杜绝餐饮油烟扰民现象和随意大小便现象的发生。</t>
  </si>
  <si>
    <t xml:space="preserve">5月17日，天桥区政府组织泺口街道办事处、市生态环境局天桥分局和区工业和信息化局对信访件反映的问题进行了调查核实，有关情况如下：
经核实了解，该物流园内现存业户100余家，物流园西侧、东侧、南侧边界均有居民楼。工作时车辆装卸货物及鸣笛产生噪音。
</t>
  </si>
  <si>
    <t>天桥区政府责成泺口街道办事处、市生态环境局天桥分局和区工业和信息化局督促该物流园管理方立即整改，采取以下措施：
1.严格按照营业时间作业，即：8点—12点、13点—19点期间工作，其他时间禁止装卸货物；
2.加强对各驻园业户管理，发放告知书，明确告知业户非营业时间禁止车辆出入及叉车作业；
3.在园区内明显位置张贴“营业时间表”和“社区附近，禁止鸣笛”等宣传标语，避免噪音扰民现象发生。</t>
  </si>
  <si>
    <t>5月17日，天桥区政府组织北园街道办事处和区城乡水务局对信访件反映的问题进行了调查核实，有关情况如下：
转办件描述的地点是西泺河路中石油加油站北侧、西泺河西岸的雨水排水口。排水口内有一股细小水流流入西泺河，观察水质清澈，无异味。专业人员下至雨水排水口内认真排查，确认是由上游河水经河道墙缝隙渗入雨水管道内，后又流入西泺河。</t>
  </si>
  <si>
    <t>天桥区西泺河路中国石油加油站向北西泺河内，此处有一个排污口，向西泺河内排放污水，水质变黄，水污染严重。</t>
  </si>
  <si>
    <t>5月17日，历城区政府组织区城乡水务局、区综合行政执法局、华山街道办事处及济南城市建设集团到现场进行调查核实，情况如下：
1.转办件反映的两个矿坑位于华山街道卧牛山地质公园，其中一个在园区西北侧，公园建设前已形成，面积约2000㎡，水深约2.5米，矿坑内水源为雨后积水，使用一个水泵取水后供园区内绿化灌溉使用，由济南振鸿工程机械有限公司负责园区绿化灌溉。其使用水泵抽取矿坑内雨水的行为未办理取水许可手续。未发现有非法开采地下水情况。                                                               2.转办件反映的另一个矿坑位于园区的北侧，为卧牛山地质公园内景观水池，面积约1000㎡，水深约2米，未发现取水设备和非法开采地下水情况。</t>
  </si>
  <si>
    <t>历城区政府责成区城乡水务局、区综合行政执法局、华山街道办事处及济南城市建设集团采取如下措施：
1.5月17日，区城乡水务局将调查情况移送区综合行政执法局，区综合行政执法局责令卧牛山地质公园停止违法行为，并于2021年5月18日对济南振鸿工程机械有限公司进行了了立案查处（济历城综执立处字〔2021〕第05011号），拟作出罚款2万元处罚。当事人已将取水设施拆除完毕。               
2.区城乡水务局、华山街道办事处加大对违法取水的巡查力度，发现问题及时移送处理。</t>
  </si>
  <si>
    <t>历城区华山街道办事处御景台小区，小区北侧紧邻济广高速，高速上车辆行驶噪音扰民严重，影响居民生活。</t>
  </si>
  <si>
    <t>济南市南部山区管理委员会组织柳埠街道办事处、管委会生态保护局对该信访件投诉反映的问题进行调查核实，具体情况如下：
柳埠街道枣园杨家沟村东侧山上确实有上山放羊现象，经过详细排查后，枣园村共有3户养羊户，李某某存在白天上山放羊行为。经进一步到柳埠街道枣园杨家沟村东侧山上现场查看，东侧山坡上有一条上山生产土路，两侧松树影响了村民耕作和行走，部分村民剪掉了两侧部分松树侧枝，路旁有散落的小树枝，不会造成松树死亡。现场未发现树木采伐痕迹。</t>
  </si>
  <si>
    <t>济南市南部山区管理委员会责成柳埠街道办事处采取以下措施：
1.立即对当地护林员进行批评教育，责令其加大巡查频次和力度，统筹做好辖区内生产生活与林木保护工作；
2.对养羊户进行批评教育，并立即与其签订承诺书，禁止牛羊上山，全力守护好南部山区的绿水青山。现已与3户养羊户签订承诺书，养羊户表示予以积极配合，不再上山放羊。</t>
  </si>
  <si>
    <t>5月17日，天桥区政府组织纬北路街道办事处、区城市管理局、区住房和城乡建设局对信访件反映的问题进行了调查核实，有关情况如下：
锦绣华府小区规划建设为2000余户，2020年8月1日开始集中交房，现已入住500户，正处于集中装修期。小区17号楼南侧有一块开发建设单位未建的规划绿地，物业公司为解决垃圾存放问题，集中在此放置装修建筑垃圾。现场建筑垃圾有覆盖，有气味。</t>
  </si>
  <si>
    <t>天桥区政府责成纬北路街道办事处、区住房和城乡建设局、区住房和城乡建设局采取以下措施：
1.要求小区物业管理单位，对存放点的装修垃圾立即清理，5月18号上午该处垃圾已清理完毕，该处不再设置装修垃圾存放处。将相邻的盛世名门小区垃圾中转站做为新的垃圾临时倾倒点。
2.开发建设单位已制定绿地建设计划，11月15日前完成建设。下一步，继续督促物业企业加强环境卫生的管理。</t>
  </si>
  <si>
    <t>天桥区政府责成纬北路街道办事处、区城市管理局、区住房和城乡建设局采取以下措施：
1.要求小区物业管理单位，对存放点的装修垃圾立即清理，5月18号上午该处垃圾已清理完毕，该处不再设置装修垃圾存放处。
2.将相邻的盛世名门小区垃圾中转站做为新的的垃圾临时倾倒点，垃圾清运车不再进入小区清理生活垃圾。
3.下一步继续督促物业企业加强环境卫生的管理。</t>
  </si>
  <si>
    <t>5月17日，天桥区政府组织纬北路街道办事处、区城市管理局、区住房和城乡建设局对信访件反映的进行了调查核实，有关情况如下：
1.锦绣华府小区规划建设为2000余户，2020年8月1日开始集中交房，现已入住500户，正处于集中装修期。小区17号楼南侧有一块开发建设单位未建的规划绿地，物业公司为解决垃圾存放问题，集中在此放置装修建筑垃圾。
2.现场建筑垃圾有覆盖，不存在生活垃圾积存的现象。
3.垃圾清运车每日清理垃圾时产生噪声。</t>
  </si>
  <si>
    <t>天桥区政府责成纬北路街道办事处、区城市管理局、区住房和城乡建设局采取以下措施：
1.要求小区物业管理单位，对存放点的装修垃圾立即清理，5月18号上午该处垃圾已清理完毕，该处不再设置装修垃圾存放处。
2.将相邻的盛世名门小区垃圾中转站做为新的的垃圾临时倾倒点，垃圾清运车不再进入小区清理生活垃圾。
3.开发建设单位已制定绿地建设计划，11月15日前完成建设。下一步，继续督促物业企业加强环境卫生的管理。</t>
  </si>
  <si>
    <t>此件与编号〔2021〕JD0041号和编号〔2021〕JD0183号信访件为同一位置。2021年5月17日，历下区政府组织济南城市投资集团有限公司、龙洞街道办事处、区园林绿化服务中心、区住房和城乡建设局对信访件反映的问题进行调查核实，有关情况如下：   
关于多年无绿化，未覆盖，扬尘严重问题：信访件中提及的海尔绿城小区丽园东侧地块为济南城市投资集团有限公司待开发建设地块，该地块为国有储备用地。2020年8月份，区园林绿化服务中心对该地块采取了种草和种植格桑花的简易绿化措施，2020年9月份已完成对该地块的绿化作业，现该区域种植植物并未完全返青，远观像一大片未覆盖裸土。经现场检查，进场地道路存在扬尘现象。</t>
  </si>
  <si>
    <t>此件与编号〔2021〕JD0041号、编号〔2021〕JD0183号和〔2021〕JD0576号信访件为同一位置。2021年5月17日，历下区政府组织济南城市投资集团有限公司、龙洞街道办事处、区园林绿化服务中心、区住房和城乡建设局对信访件反映的问题进行调查核实，有关情况如下：   
1.关于建筑渣土裸露，多年无绿化并且未覆盖，扬尘严重问题：经现场调查，信访件中提及的海尔绿城小区百合东路路东土山为济南城市投资集团有限公司待开发建设地块，该地块为国有储备用地。2020年8月份，区园林绿化服务中心对该地块采取了种草和种植格桑花的简易绿化措施，2020年9月份已完成对该地块的绿化作业，现该区域种植植物并未完全返青，远观像一大片未覆盖裸土。经现场检查，进场地道路存在扬尘现象。
2.关于破烂工棚未拆除问题：经现场调查，信访件中的工棚实际为济南城市投资集团有限公司安排管理人员对现场进行24小时看护工作，搭建的临时板房用作值班办公室使用。</t>
  </si>
  <si>
    <t>市中区政府责成七贤街道办事处、区城市管理局、区住房和城乡建设局、区园林绿化服务中心、济南市中区控股集团有限公司对信访投诉反映的问题采取如下措施：
1.5月15日七贤街道办事处组织人员已将该处绿化带内的建筑垃圾和杂草清理完毕。
2.要求济南中海地产有限公司加强管理，为小区创造良好的生活环境。
3.加大该区域巡查力度，确保卫生问题早发现、早解决。</t>
  </si>
  <si>
    <t>市中区政府责成七贤街道办事处、区城乡水务局、区住房和城乡建设局、区自然资源局对信访投诉反映的问题进行调查核实，具体情况如下：
1.该休闲公园产权归属为济南中海地产投资有限公司，公园内保洁维护不到位，存在少量生活垃圾现象。不存在污水排放现象。该区域两处公园为济南中海地产有限公司代建，因未达到合同约定的设计标准和苗木成活率，目前未能竣工验收。
2.该区域山体区自然资源局于2020年3月组织开展实施山体治理，2020年12月已完成施工并通过竣工验收。在山体坡面进行了排险、挂设防护网，在山脚和山体上部进行了绿植种植，裸露山体为高陡立面，目前不具备治理条件，暂时无法治理。</t>
  </si>
  <si>
    <t>市中区政府责成七贤街道办事处、区城乡水务局、区住房和城乡建设局、区自然资源局对信访投诉反映的问题采取如下措施：
1.5月14日七贤街道办事处组织人员对公园内存在的少量生活垃圾进行了清理。
2.加强该区域日常巡查力度，杜绝出现破坏山体现象。
3.要求济南中海地产投资有限公司做好后期苗木养护工作，提高苗木成活率，确保绿化效果。两处公园预计七月底前完成验收，</t>
  </si>
  <si>
    <t>市中区政府责成七里山街道办事处、区城市管理局、区住房和城乡建设局对信访投诉反映的问题进行调查核实，具体情况如下：
1.郎茂山路4号东岳小区为典型的老旧式小区，该小区分南北两个院落。南院由济南诚创资产经营有限公司进行管理。北院由济南白马经济发展总公司吉意物业分公司负责物业服务。
2.经现场查看，小区北院有12个完好的垃圾桶和南院有17个垃圾桶其中一个有破损但不影响使用，垃圾桶周边存在少量洒落的生活垃圾，存在环境较差的情况。</t>
  </si>
  <si>
    <t>市中区政府责成里山街道办事处、区城市管理局、区住房和城乡建设局对信访投诉反映的问题采取如下措施：
1.七里山街道办事处、区城市管理局对该小区内垃圾桶周边垃圾进行了清理，加大收运频次，做到日产日清。要求该小区物业管理公司加强公共区域的保洁，专人负责小区清扫工作，营造良好的生活居住环境。
2.七里山街道办事处加强对该小区的监督巡查力度，发现问题及时要求管理责任单位整改。</t>
  </si>
  <si>
    <t xml:space="preserve">5月17日，天桥区政府组织桑梓店街道办事处、区自然资源局、区农业农村局及区住房和城乡建设局对信访件反映的问题进行了调查核实，有关情况如下：
根据举报线索，经现场核查，该村有一冷链建设项目，约占地30亩，经进一步核实，该项目占地为建设用地，非耕地。该项目是中共济南市委农业农村委员会办公室认定的乡村振兴项目，并取得了《山东省建设项目备案证明》。
</t>
  </si>
  <si>
    <t>天桥区政府责成桑梓店街道办事处、区自然资源局、区农业农村局及区住房和城乡建设局采取以下措施：
建设期间落实生态保护措施，并向村民做好解释工作。</t>
  </si>
  <si>
    <t xml:space="preserve">5月18日，天桥区政府组织北园街道办事处、区市场监督管理局、市公安局天桥区分局对信访件反映的问题进行了调查核实，有关情况如下：
1.该修理厂为“济南市天桥区龙易汽车修理厂”，有营业执照，并已在生态环境部门备案。确实存在车辆通行时产生噪音的情况。
2.该汽车修理厂内原有一家炸鸡腌制批发商，已于1个月前搬离。
</t>
  </si>
  <si>
    <t>天桥区政府责成北园街道办事处、区市场监督管理局、市公安局天桥区分局采取以下措施：
要求汽修厂告知送修车辆减速慢行，禁止鸣笛，避免产生噪音扰民。</t>
  </si>
  <si>
    <t>5月17日，天桥区政府组织制锦市街道办事处和市公安局天桥区分局对信访件反映的问题进行了调查核实，有关情况如下：
经现场核实，存在养狗户凌晨遛狗时犬吠噪声扰民。</t>
  </si>
  <si>
    <t>天桥区政府责成制锦市街道办事处和市公安局天桥区分局采取以下措施：
1、区公安分局加强凌晨期间巡查，对有证犬只主人进行劝阻，发现无证犬只依法进行查扣。
2.加强宣传引导，文明养狗。</t>
  </si>
  <si>
    <t>天桥区政府责成北园街道办事处、市公安局天桥区分局、区城市管理局和区园林绿化服务中心采取以下措施：
1.在绿地内已设置禁止大小便警示牌。
2.加大巡查力度，加强管理，引导文明娱乐，发现不文明行为进行及时劝阻告诫。</t>
  </si>
  <si>
    <t>5月17日，天桥区政府组织北园街道办事处、市公安局天桥区分局、区城市管理局和区园林绿化服务中心对信访件反映的问题进行了调查核实，有关情况如下：
经现场调查核实，露天牌桌位于大明湖北水门护城河岸北侧的观光休闲平台，属于大明湖景区范围，居民自发在此处纳凉娱乐，不存在经营行为。现场打牌人员较多且发现有小便痕迹。</t>
  </si>
  <si>
    <t>5月18日，历城区政府组织区城乡交通运输局、华山街道办事处对信访件反映的问题进行调查核实，情况如下：
1.华山街道办事处御景台小区位于济南高速南侧，直线距离约150米，该小区属于华山片区东五地块，开发商为中海地产有限公司，该地块于2017年开始建设，交房时间为2020年5月，现在均已取得综合验收备案证明。
2.济青高速改扩建工程于2019年底完工通车，并按照相关要求在居民小区路段设置了声屏障设施。
3.开发商在销售过程中，已经于项目区位沙盘、宣传材料中告知北侧为济青高速，并在《商品买卖和合同》中约定“济青高速公路及以上规划修建市政道路来往车辆可能产生噪音及环境污染，买受人在购房前对此情况已详细了解，对于出卖人采取以中空玻璃降噪音的方式表示认可”。</t>
  </si>
  <si>
    <t>历城区政府责成区城乡交通运输局、华山街道办事处采取如下措施：
要求中海地产对小区业主进行宣传解释，华山街道办事处做好政策宣贯。</t>
  </si>
  <si>
    <t>5月17日，历城区政府责成区自然资源局、区城市管理执法局、区工业和信息化局、市生态环境局历城分局、区城乡交通运输局、董家街道办事处，采取如下措施：
1.加强巡查。要求企业落实环保主体责任，确保各类污染物达标排放。
2.区自然资源局已于2021年5月15日对王某某违法占用袁家庄村集体土地行为进行了立案调查（济历城自然立字〔2021〕3—1号），拟作出责令退还土地、罚款约3.6万元的行政处罚。</t>
  </si>
  <si>
    <t>历下区龙洞街道办事处海尔绿城小区百合东路路东有一土山，建筑渣土裸露，济南市城投公司多年无绿化并且未覆盖，扬尘严重，破烂工棚未拆除，要求有将山体归园林管理并对山体进行绿化。</t>
  </si>
  <si>
    <t>历下区龙洞街道办事处全运村社区海尔绿城小区丽园东侧有一土山，多年无绿化，未覆盖，扬尘严重，要求对山体进行绿化。</t>
  </si>
  <si>
    <t>5月18日，莱芜区政府组织区城乡交通运输局、和庄镇政府对信访件反映的问题进行了调查核实，有关情况如下：
经查，所反映的道路为莱芜区和庄镇和庄村老街道路，该地段属于旧村改造拆迁规划区，2020年因群众意见分歧较大，又面临村两委换届，旧村改造暂停，导致村内老街道路约400m×4m未进行改造。</t>
  </si>
  <si>
    <t>天桥区宝华街街道办事处宝华街派出所正对面，油炸羊肉串等多家餐饮店，露天烧烤油烟扰民、食客大声喧哗噪声扰民。</t>
  </si>
  <si>
    <t>1. 章丘区明水街道办事处赭山片区和王家寨村周边，尤其是西面和南面被石某某和李某某霸占收渣，每车50—100元不等，坑内收埋了大量的硫酸泥化工废弃物和白色垃圾，然后用建筑垃圾掩盖，在平地上堆积如山的建筑垃圾里面掩埋了巨量的生活垃圾、装修垃圾和化工垃圾，严重污染了地下水和土壤，平时扬尘污染空气。
2. 章丘区普集街道办事处祖营坞村北的玄武岩矿石料厂晚上通宵生产，下半夜用炸药爆破、噪声、粉尘严重，影响居民休息。并且越界开采、毛石整夜偷运、大货车超载，沿途扬尘严重。
3. 章丘区明水城区各个建筑工地渣土堆乱排现象严重，各种生活垃圾、工业危废和装修垃圾混合掩埋施工地附近坑，严重污染地下水源和土壤。</t>
  </si>
  <si>
    <t>1、5月17日，章丘区政府组织明水街道办事处、区环卫管护中心对信访件反映问题进行了调查核实，有关情况如下：关于明水街道办事处赭山周边堆积建筑垃圾等问题：举报地点位于明水街道办事处王家寨村西，在明水街道办事处赭山山体恢复项目区域内。该项目2018年由章丘市嘉宝工程有限公司与章丘区明水街道办事处签订山体恢复项目合同，项目内容为山体恢复工程，2018年8月开始，预计2023年底完工，项目占地7560亩，预计使用建筑渣土1500万方，截止2021年5月13日，已接收900万方。该项目根据《济南市建筑垃圾管理条例》可收纳建筑渣土，禁止接收生活垃圾、工业垃圾。明水街道因地制宜，将双拆产生的建筑垃圾及完善渣土处置手续的渣土用于山体修复项目，实现资源化再利用。该项目办理了建筑垃圾资源再利用审批手续（章丘区环卫管护中心2020年12月16日审批）。区环卫管护中心和明水街道办事处对该项目不定期进行巡查，没有发现硫酸泥化工废弃物和白色垃圾、装修垃圾、生活垃圾。2019年4月明水街道办事处委托山东鲁唯环保科技有限公司进行检测，检测结果显示项目未对赭山山体造成土壤及地下水污染。市生态环境局章丘分局于2021年5月14日对赭山山体项目附1000m左右钓鱼台村地下水取样检测，5月16日《地下水水质检测报告》（章环监（水）字2021年第03号）检测34个指标中除总硬度、硫酸盐超过（GB/14848-2017《地下水水质标准》三类标准)，分别超标0.5倍、0.3倍，其余项目均达标，根据检测结果判定赭山片区地下水未受到山体恢复工程中建筑垃圾的影响。现场配备2部挖掘机及数名工作人员，及时处理安全问题。为防治扬尘污染，章丘市嘉宝公司对山体周边破损道路及时修复；现场配备了3辆洒水车，雾炮3台，及时进行洒水降尘，出入口安装冲洗平台，项目道路配备了喷淋设备，渣土排放区域安排人员及时进行抑尘剂喷洒、裸露渣土进行覆盖、播撒草种等措施。区环卫管护中心加强了监管，对发现的扬尘问题责令项目方及时进行整改和处理。信访件中反映的“石某某和李某某霸占收渣，每车50—100元不等”问题，实际情况为：石某某和李某某系章丘市嘉宝工程有限公司负责人，收取的费用为山体恢复过程中所支出的机械费、人工费等，为市场行为。
2、5月17日，章丘区政府组织普集街道办事处、区自然资源局、区城乡水务局、市公安局章丘分局、区应急管理局对信访件反映问题进行了调查核实，有关情况如下：
信访件中的“玄武岩矿石料厂”实际为济南兴安石料有限公司，位于普集街道办事处祖营坞村北，于2018年8月27日办理《济南兴安石料有限公司章丘区祖营坞村北建筑用玄武岩矿开采及加工项目环境影响报告书》（济环报告书【2018】16号）环评手续，于2018年11月23日取得采矿许可证（证号C3701002018117100147177），有效期自2018年11月23日至2021年11月23日。矿区范围由6个拐点圈定，面积0.1513km2，开采深度+420m～+252m。设计破碎系统工作制度为，300天/年，1班/天，8小时/班。
经现场核查，该企业正常生产，开采、破碎工段会产生颗粒物，开采区配备了雾炮喷淋设施，破碎工序配套有除尘设施和喷淋，厂区路面硬化，爆破施工方为济南四五六爆破工程有限公司，现场无剧烈噪声、扬尘等。关于“晚上通宵生产，下半夜用炸药爆破”问题：经查阅企业生产台账记录，夜间未爆破，加工区每天8小时生产，开采区夜间不生产。关于“噪声、粉尘严重”问题：经查看企业提供的2020年9月11日委托山东修瑞德质量检测技术有限公司做出的检测报告（编号XR20082788805H），废气、噪声均达标；关于“越界开采”问题：经区自然资源局现场查看，未发现越界开采行为。关于“毛石整夜偷运、大货车超载”问题：经查阅企业运输台账，发现该企业2020年11月28日后过磅记录不规范，有缺失，不能排除超载行为；关于“道路扬尘”问题：因运输道路清扫不及时，有扬尘现象。
3、5月17日，章丘区政府组织明水街道办事处、双山街道办事处、区环卫管护中心、区住房和城乡建设局、市生态环境局章丘分局对信访件反映问题进行了调查核实，有关情况如下：经核实，问题中反映的明水城区主要涉及明水街道办事处和双山街道办事处。近年来，随着主城区内旧村改造、新建小区、商业综合体、道路绿化等新改扩建项目的增多，建筑垃圾、地槽渣土及装修垃圾产生量与日增多。据此，章丘区严格执行《济南市建筑垃圾管理条例》，按其鼓励处理方式，对产生的建筑垃圾、地槽渣土及装修垃圾，用于再利用项目，或为山体修复，或为绿化用土；用于土地整理，修整土地。但无论哪种方式消纳，源头施工工地均按照《济南市建筑垃圾管理条例》办理处置核准手续，明确源头为可利用的建筑垃圾，处置场所也均得到驻地政府或产权单位同意后，报区环卫管护中心备案。区环卫管护中心和明水街道办事处、双山街道办事处对各建筑渣土存放点不定期进行巡查，没有发现工业危废、装修垃圾、生活垃圾。建筑渣土不存在污染土壤和地下水等问题。</t>
  </si>
  <si>
    <t>一、章丘区政府责成明水街道办事处、区环卫管护中心针对反映问题，要求施工单位进一步加强施工管理，严防乱倒垃圾问题发生，对新产生的裸露渣土及时进行覆盖，落实防尘、抑尘措施。
二、章丘区政府责成普集街道办事处、区自然资源局、区环卫管护中心、市生态环境局章丘分局：督促企业合理安排生产作业时间，落实环保主体责任，减少对周边群众影响；规范开采范围，禁止出现越界开采行为；严格按照规范车辆过磅记录，严禁超限超载车辆出厂；做好沿途道路保洁和洒水降尘工作。
三、章丘区政府责成区环卫管护中心加强日常巡查，及时督导各工地及处置场地，在开工前及时办理相关渣土处置手续，加强与其他相关部门联合检查力度，发现乱排乱倒现象后立即责令整改，并移交执法部门进行处理。</t>
  </si>
  <si>
    <t>历城区政府组织区自然资源局、区工业和信息化局（商务局）、市生态环境局历城分局、区城乡交通运输局、区城市管理局、董家街道办事处对信访件反映的问题进行调查核实，有关情况如下：
1.关于王某某占用农耕地建设车间和住房的问题。
2012年2月，王某某占用袁家庄村西北集体土地圈建院落，建设钢结构车间和两间房屋及集装箱板房，现状地类为建设用地，非农用地。经核实，该车间占地面积约1000平方米，建筑面积约960平方米，该车间出租给山东德力克重型机械有限公司（注册号370000200009651），用做机械配件和工具存放仓库。房屋和板房占地面积约60平方米，用于看护管理房。王某某建设行为未按规定办理建设工程报建手续和建设项目开工手续，擅自开工建设。区城市管理局给予警告，并处以壹万元罚款的行政处罚（济城执历城综处字〔2012〕第50068号），王某某已缴纳罚款。
2.未发现有经营快餐的情况。
3.关于汽车维修环评手续的问题。信访件所述“汽车维修”为山东德力克重型机械有限公司，主要从事混凝土泵车的租赁、存放及本公司泵车的维护，该公司已于2018年6月13日完成建设项目环境影响登记表备案，不属于“散乱污”企业。</t>
  </si>
  <si>
    <t>济南市历城区董家街道办事处袁家庄村，村民王某某在村西十字路口分东南角违规占用农耕地建设车间和住房，供个人居住、快餐和汽车维修使用，该汽车维修没有环评手续属于散乱污企业。</t>
  </si>
  <si>
    <t>市中区政府责成七贤街道办事处、区城市管理局、区住房和城乡建设局、区园林绿化服务中心、济南市中区控股集团有限公司对信访投诉反映的问题进行调查核实，具体情况如下：
1.信访投诉反映的中海中央公馆C4地块外部道路为九曲庄路，产权归属济南中海地产投资有限公司，目前由该公司负责道路周边的日常管理。
2.该路段两侧绿化带存在少量建筑垃圾和杂草堆放情况。</t>
  </si>
  <si>
    <t>市中区政府责成七贤街道办事处、区住房和城乡建设局、区自然资源局、区园林绿化服务中心、区城市管理局、济南市中区控股集团有限公司对信访投诉反映的问题进行调查核实，具体情况如下：
1.该休闲公园产权归属为济南中海地产投资有限公司，公园内保洁维护不到位，存在少量生活垃圾、杂草、粪便、树木枯死等现象。
2.该区域山体区自然资源局于2020年3月组织开展实施山体治理，2020年12月已完成施工并通过竣工验收，不存在安全隐患问题。</t>
  </si>
  <si>
    <t>市中区政府责成七贤街道办事处、区住房和城乡建设局、区自然资源局、区园林绿化服务中心、区城市管理局、济南市中区控股集团有限公司对信访投诉反映的问题采取如下措施：
1.5月14日七贤街道办事处组织人员对公园内存在的少量生活垃圾、杂草、粪便进行了清理。
2.七贤街道办事处将协调开发单位加强管理，做好保洁和养护工作。3.加强该区域日常监管巡查力度，杜绝出现破坏山体、开采山石、山石滑落现象。</t>
  </si>
  <si>
    <t>济南市南部山区管理委员会组织柳埠街道办事处、管委会规划发展局对该信访件投诉反映的问题进行调查核实，具体情况如下：
1、经调查，柳埠街道办事处李家北村村西侧房屋是村民江某某2015年在老宅基地（土地使用证号为1987年第188897号）上进行的翻建，地类性质为建设用地，没有在可耕地内建设房屋。
2、经南山管委会规划发展局国土部门、柳埠街道办事处工作人员现场查看该处不存在破坏山体行为，实为江某某为便于生产生活，对门前道路一侧石堰根部斜坡进行了拓宽整平，面积约15平方米（长约15米、宽约1米），其拓宽整平道路为合法行为。
3、江某某在拓宽道路时将剩余的沙土堆放在了村内生产道路上，导致村民出行不便，不存在生产道路挖断现象。</t>
  </si>
  <si>
    <t>1、市中区舜玉路街道办事处四建美林花园小区，小区北侧是卧虎山，在卧虎山山面南侧，山体上有许多违建经营烧烤行业，油烟污染严重，并且前期发说过山火的险情，污水在山体上随意流淌，破坏生态环境。
2、市中区舜玉路街道办事处四建美林花园小区，小区东侧垃圾中转站，垃圾污水横流，臭气污染环境，垃圾站内建设厨余生产设备，没有环评报告，一直在生产，废水直接排放到市政管道内，严重污染空气，影响居民生活。</t>
  </si>
  <si>
    <t>市中区政府责成舜耕街道办事处、舜玉路街道办事处、区自然资源局、区城市管理局、区城乡水务局、区住房和城乡建设局对该信访件反映的问题进行调查核实，具体情况如下：
1.信访投诉反映的北侧山体区域建设的房屋为上世纪九十年代末原土屋村村民建设的生活用房，该土地性质为建设用地。
2.该区域未发现存在污水排放现象。
3.该区域经营单位为市中区博傅餐饮店。该饭店2021年4月30日开业，证照齐全，安装了油烟净化设备和在线监控设备，确保油烟净化设备的正常开启。2021年5月11日该餐饮店委托山东正衡测试技术有限责任公司进行了油烟排放检测，检测报告[编号：SDZH-HJ202105029]显示油烟排放浓度为0.169mg/m3，低于标准限值1.0mg/m3，符合《山东省饮食油烟排放标准》(DB37/597-2006)排放标准符合排放要求。
4.信访投诉反映的垃圾中转站和厨余垃圾处理站，在同一院落内，相距约10米，距离最近的居民小区四建美林花园约120余米，在运行期间产生部分臭气。2021年4月28日济南市生态环境局市中分局委托山东省冶金产品质量监督检验站有限公司对该厨余垃圾处理站臭气浓度进行监测，检验报告[编号：鲁冶质检（2021）第2021HJ040118号]显示三个下风向点位臭气浓度分别为17、17、18，符合GB14554-1993恶臭污染物排放标准限值20的要求。有固定污染源排污登记，登记编号：12370103560770265Q001Y。
5.厨余垃圾就地处理项目，不在《建设项目环境影响评价分类管理名录》规定的条目范围之内，此设施属于环卫公益事业，安装亦在转运站用地范围内，无需办理规划审批手续。
6.该厨余垃处理站设有污水收集池、垃圾中转站设有垃圾渗漏液收集桶，产生的污水集中收集后定期外运处理，不存在污水直接排入污水管道的情况。</t>
  </si>
  <si>
    <t>市中区政府责成舜耕街道办事处、舜玉路街道办事处、区自然资源局、区城市管理局、区城乡水务局、区住房和城乡建设局对该信访件反映的问题采取如下措施：
1.区城市管理局加强该站点的监督管理，要求站点正常使用和维护光氧催化+活性炭等污染防治设施，每日将消杀、除臭等污染防治措施落实到位，确保运行期间污染物达标排放。
2.要求该饭店正常维护和使用油烟净化设施，确保经营中产生的油烟达标排放。
3.加强该区域巡查力度，发现问题第一时间解决。</t>
  </si>
  <si>
    <t>5月19日，长清区政府组织区城市管理局、崮云湖街道办事处对信访件反映问题进行了调查核实，有关情况如下：
该处为长清大学城双创美食城。2007年大学城商业街开街，由区城市管理局、西城集团为引导、规范小摊贩、小餐饮店形成的聚集地，2019年创卫复审中，正式更名为双创美食城，并成为全济南市创卫的示范点。双创美食城占地面积6700平方米，入驻商家60余户，由济南绿鑫保洁有限公司与济南天昊商贸有限公司管理，属于长清区崮云湖街道办事处三庆青年城社区。
1.双创美食城营业区域内各商家规范经营，有专人负责环境卫生保洁，管理到位，现场未发现有污水横流，生活垃圾和厨余垃圾遍地，臭气熏天的现象。各商家产生的厨余垃圾、生活垃圾收集点在双创美食城的北侧位置，各商家将厨余垃圾、生活垃圾倒入垃圾桶，每日由区城市管理局清运中心垃圾清运车清运。
2.双创美食城营业区域北侧的垃圾收集点存在以下问题：（1）垃圾桶陈旧、破损、油污严重，生活垃圾分类不规范；（2）垃圾收集点现场因转运垃圾时，存在垃圾撒漏现象，导致地面存有油污；（3）在收集点周围有一处废品回收点，导致环境脏乱；（4）垃圾收集点周边围档存在破损现象，需整修。</t>
  </si>
  <si>
    <t>长清区政府责成崮云湖街道办事处、区城市管理局采取以下措施：
1.由崮云湖街道办事处督促济南绿鑫保洁有限公司、济南天昊商贸有限公司：
（1）对破损、污染严重的垃圾桶进行维修或更新，严格按照垃圾分类要求做好垃圾分类工作；
（2）对收集点存在油污的予以清理，确保垃圾转运时撒漏垃圾及时清理；
（3）取谛废品回收点；
（4）对收集点周边破损围档，予以整修，恢复原貌。
（5）于5月28日前整改完成，由三庆青年城社区负责验收。
2、长清区城市管理局督促清运人员在垃圾清运作业时要做到及时、规范，配合管理公司做好双创美食城的垃圾清运工作。
3、崮云湖街道办事处对双创美食城环境卫生要做好日常检查、指导，对发现的问题要及时处理；区城市管理局定期对双创美食城开展执法检查，对检查发现的违规违法行为依法处理。</t>
  </si>
  <si>
    <t>5月19日，长清区政府组织区城市管理局、文昌街道办事处对信访件反映问题进行了调查核实，有关情况如下：
1.袁庄村系蔬菜专业种植村，村民有多年种植蔬菜的传统，在袁庄老村村西有一处农业生产废弃物堆存点，占地约5亩左右，四周设有围档，中心位置有一处深约3米的大坑（据村干部介绍用于沤制、发酵农作物废弃物），该堆存点由袁庄村委委设立，主要用于解决存放玉米、小麦等农作物秸秆和周边村民种植蔬菜产生的菜叶。在农业生产废弃物存放点内，发现有大量的秸秆、菜叶，有部分区域有乱倒的生活垃圾、建筑垃圾（红砖、混凝土碎块），有些菜叶已经腐烂，散发出气味。
2.在袁庄新村村西北角位置有一处农村污水处理场，现场有污水处理设备和一处长有水生植物的水池，污水处理场处于试运行阶段，现场可以看到经污水处理设备处理后的水体流入水池，水池西侧有一根排水管，水位达到一定高度向外排入农田。因此处污水处理设施属于新建工程，现场未看到雨水灌满后外溢的迹象。</t>
  </si>
  <si>
    <t>5月18日，商河县人民政府组织许商街道办事处、县城乡水务局、市生态环境局商河分局对信访举报问题进行了调查核实。有关情况如下：
药材公司家属楼与移动、联通、邮政公司办公院相邻，家属楼位于北侧，一墙相隔。在药材公司南墙外围墙边发现一条宽约0.1米、长4米、深0.2米的小沟，沟内有少量污水。经现场排查，联通院内有2个排水口，一个排水口为联通公司办公楼一楼卫生间排出的生活污水；一个为联通公司临时洗拖把及偶尔洗车用水。由于院内污水管网排水不畅，污水流入废弃盖板渠内，并沿地势流到药材公司南墙南侧，出现南墙泡水问题。</t>
  </si>
  <si>
    <t>商河县人民政府责成许商街道办事处、县城乡水务局、市生态环境局商河分局采取以下措施：
责令联通公司将排水口封堵，将联通公司一楼卫生间排水接入污水管网；取消用水口，防止污水外溢至小区；将南墙进行修缮加固。5月20日已完成整改。</t>
  </si>
  <si>
    <t>历城区政府责成区自然资源局、区城市管理局、港沟街道办事处采取如下措施：
1、港沟街道办事处已于5月19日将建筑垃圾及生活垃圾已清理完毕。
2、碎石裸露为2020年需修复治理废弃露天矿山图斑CC3701122017127188、CC3701122017000067，治理主要工作为坡面排险、渣土回填、毛石挡土墙、覆土绿化等。废弃矿山地质环境治理项目，项目已完工，已于2020年12月16日通过专家组评审验收，未提出安全隐患问题。
3、村北上山山路原本为生产土路，矿山复绿工程完成后将此路加以平整；上山生产路只有在农忙时有农业机械使用，其他时间没有车辆使用，不易产生扬尘。</t>
  </si>
  <si>
    <t>市中区政府责成七里山街道办事处、市生态环境局市中分局对信访投诉反映的问题进行调查核实，具体情况如下：
1.信访投诉反映的为福运局小区1栋102室济南市中印联图文制作中心。该店主要从事打印、复印业务，基本不产生噪声。胶装机、裁切机使用期间有噪声排放，使用时间不固定，基本为每周1次。营业时间为8：30至19：30分。2.2021年5月18日市生态环境局市中分局委托山东省冶金产品质量监督检验站有限公司对该店社会生活噪声进行监测，检验报告[编号：鲁冶质检（2021）第2021HJ050082号]显示监测值为47.9dB(A)，符合《社会生活环境噪声排放标准》（GB22337-2008）1类区昼间55dB(A)排放限值要求。</t>
  </si>
  <si>
    <t>市中区政府责成七里山街道办事处、市生态环境局市中分局对信访投诉反映的问题采取如下措施：
要求该店使用产生噪声的设备时关好门窗，做好密闭工作，规范、文明经营，尽最大可能减少午间作业，减少对周边环境的影响。</t>
  </si>
  <si>
    <t>市中区政府责成大观园街道办事处、市生态环境局市中分局对信访投诉反映的问题进行调查核实，具体情况如下：
1.该位置存在冷却塔噪音问题。联通公司冷却塔位于公司2楼露台外，数量2个，机房空调外机数量22个，占地面积400㎡；电力公司冷却塔位于公司内部3楼，数量8个，占地面积200㎡。两处冷却塔手续均齐全。
2.联通公司为了保持机房恒温，冷却塔需24小时作业。冷却塔距最近敏感点超过100米。2021年5月18日济南市生态环境局市中分局委托山东省冶金产品质量监督检验站有限公司对社会生活噪声进行监测，检验报告[编号：鲁冶质检（2021）第2021HJ050108号]显示监测值昼间为54.5dB(A)、夜间为44.3dB(A)，符合《社会生活环境噪声排放标准》（GB22337-2008）1类区昼间55dB(A)、夜间45dB(A)排放限值要求。电力公司冷却塔设置在楼体内部，四周被公司办公楼环绕。使用时间为8：00至17：30。</t>
  </si>
  <si>
    <t>市中区政府责成大观园街道办事处、市生态环境局市中分局对信访投诉反映的问题采取如下措施：
下一步加强巡查，如发现违规情况将联合相关部门依法依规进行整治，切实为辖区居民解决好噪音扰民的环境问题。</t>
  </si>
  <si>
    <t>市中区政府责成兴隆街道办事处、区城市管理局、区自然资源局对该信访投诉反映的问题采取如下措施：
1.5月19日兴隆街道办事处组织人员已将该区域存在的建筑垃圾清理完毕，对清理后的裸露区域覆盖了防尘网。
2.将加强该区域周边的监督巡查力度，严查违建、破坏山体行为，发现问题坚决查处。</t>
  </si>
  <si>
    <t>5月18日，商河县人民政府组织殷巷镇人民政府、县畜牧兽医事业发展中心、市生态环境局商河分局对信访举报问题进行了调查核实。有关情况如下：
1.殷巷镇东长王村村东侧有2家生猪养殖户，分别为村民王某某和刘某某，全部为规模以下养殖业户，该处非禁养区。（1）王某某有两处养殖区域，分别有母猪4头和育肥猪15头，存在的问题是未配建符合标准的污水贮存设施，雨污未分流，现场有粪污臭味。（2）刘某某家中现有2头母猪、20头育肥猪、20头小猪。存在的主要问题是配建的粪污贮存设施不符合标准，雨污未分流，现场有粪污臭味。
2.因这2家养殖业户的规模较小，周边也未规划建设标准的养殖小区，举报人要求养殖户“搬离村内”的诉求暂时难以达成。</t>
  </si>
  <si>
    <t>5月18日，钢城区政府组织市生态环境钢城分局、里辛街道办事处调查核实，情况如下：
1.里辛镇里辛村，实为里辛街道里辛村。村民李某凯在莱钢大型北门20米路东侧蓝色大门院内堆放的物料为钢渣尾渣，占地5000平方，大约2万吨。
2.现场钢渣堆放较乱，防尘网覆盖不全，部分防尘网破损，院内地面未硬化，造成扬尘污染。</t>
  </si>
  <si>
    <t>市中区政府责成舜耕街道办事处、舜玉路街道办事处、区自然资源局、区城市管理局、区城乡水务局、区住房和城乡建设局对信访反映的问题进行调查核实，具体情况如下：
1.信访投诉反映的厨余垃圾处理站，距离最近的居民小区四建美林花园约120余米，在运行期间产生部分臭气。2021年4月28日市生态环境局市中分局委托山东省冶金产品质量监督检验站有限公司对该厨余垃圾处理站臭气浓度进行监测，检验报告[编号：鲁冶质检（2021）第2021HJ040118号]显示三个下风向点位臭气浓度分别为17、17、18，符合GB14554-1993恶臭污染物排放标准限值20的要求。
2.该厨余垃处理站设有污水收集池、垃圾中转站设有垃圾渗漏液收集桶，产生的污水集中收集后定期外运处理，不存在污水直接排入污水管道的情况。
3.信访投诉反映的区域存在部分生活垃圾，该区域未发现存在污水排放现象。</t>
  </si>
  <si>
    <t>市中区政府责成舜耕街道办事处、舜玉路街道办事处、区自然资源局、区城市管理局、区城乡水务局、区住房和城乡建设局对该信访件反映的问题采取如下措施：
1.区城市管理局加强该站点的监督管理，要求站点正常使用和维护光氧催化+活性炭等污染防治设施，每日将消杀、除臭等污染防治措施落实到位，确保运行期间污染物达标排放。
2.5月16日舜耕街道办事组织人员对信访投诉区域的少量生活垃圾进行了清理。
3.加强该区域巡查力度，发现问题第一时间解决。</t>
  </si>
  <si>
    <t>市中区政府责成舜耕街道办事处、舜玉路街道办事处、区自然资源局、区城市管理局、区城乡水务局、区住房和城乡建设局对该信访件反映的问题采取如下措施：
1.区城市管理局加强该站点的监督管理，要求站点正常使用和维护光氧催化+活性炭等污染防治设施，每日将消杀、除臭等污染防治措施落实到位，确保运行期间污染物达标排放。
2.5月16日舜耕街道办事组织人员对信访投诉区域的少量生活垃圾进行了清理。
3.加强该区域巡查力度，发现问题第一时间解决。</t>
  </si>
  <si>
    <t>5月18日，商河县人民政府组织玉皇庙镇人民政府、县畜牧兽医事业发展中心、市生态环境局商河分局、县农业农村局、县自然资源局对信访举报问题进行了调查核实。有关情况如下：
1.村东侧养殖户名为商河县权美养猪场，经营者为张某某。目前生猪存栏量54头，为规模以下养殖场，配建有20m³的沼气池和16m³的粪便贮存池。现场调查时，粪污治理设施正常运行，有除臭剂喷洒记录，但现场气味较大，有少量蚊蝇。
2.村西侧养殖户名为商河县翔飞养猪场，经营者为张某某，与被举报人张某某为父子关系。目前生猪存栏量1100头，为规模以上养殖场，配建160m³的粪便贮存设施和595m³的污水贮存设施。该养殖场位置为设施农用地，并非农耕地；该养殖场的粪水经污水处理池发酵处理并稀释后通过麦田灌溉沟灌溉麦田，属于粪污还田利用；现场检查发现该业户将部分粪便擅自堆放在储粪棚东南角的田地内。</t>
  </si>
  <si>
    <t>商河县人民政府责成玉皇庙镇人民政府、县畜牧兽医事业发展中心、市生态环境局商河分局采取以下措施：
1.玉皇庙镇人民政府责令张某某立即将堆放在田地内的粪便转移至储粪棚内，5月20日已整改完成。
2.玉皇庙镇人民政府责令两家养殖业户对养殖场及周边区域进行环境整治，每天喷洒除臭剂，及时清扫畜禽粪污，严格控制异味产生。
3.县畜牧兽医事业发展中心加强对养殖业户粪污资源化利用工作的服务指导。
4.玉皇庙镇人民政府、县畜牧兽医事业发展中心、市生态环境局商河分局加强巡查，发现问题及时督促整改并依法处理。</t>
  </si>
  <si>
    <t>商河县人民政府责成殷巷镇人民政府、县畜牧兽医事业发展中心、市生态环境局商河分局采取以下措施：
1.县畜牧兽医事业发展中心指导2家养殖户建设标准的粪污收集贮存设施并实现雨污分流，5月22日已整改完成。
2.殷巷镇人民政府督促养殖业户每天喷洒除臭药剂，及时清扫清运畜禽粪污，做好粪污还田工作，避免出现粪污乱排和臭味扰民问题。
3.殷巷镇人民政府、县畜牧兽医事业发展中心、市生态环境局商河分局加强巡查，发现问题及时督促整改并依法处理。</t>
  </si>
  <si>
    <t>5月18日，商河县人民政府组织县城市管理局、县城乡水务局、市生态环境局商河分局、县市场监督管理局、县自然资源局对信访举报问题进行了调查核实。有关情况如下：
1.经查，两家饭店位于水木清华东区临街楼，均已安装油烟净化设施，其中醉乡食府的油烟排放口位于临街楼西侧（小区外），聚湘缘饭店（现已转让，更名为小城大厨川菜馆）的油烟排放口位于临街楼东侧（小区内）。
2.经委托第三方检测公司检测，醉乡食府油烟检测值0.31mg/m³，达标；聚湘缘饭店油烟检测值0.52mg/m³，达标。
3.两家饭店污水排入小区雨水管道的情况不属实。经查，两家饭店的污水均排入水木清华小区自建配套污水管网，经田园路东侧7号污水支管井接入市政主管网，并非排入雨水管道。现场调查时无难闻气味。</t>
  </si>
  <si>
    <t>商河县人民政府责成县城市管理局、市生态环境局商河分局、县市场监督管理局采取以下措施：
1.责令聚湘缘饭店5月23号前将油烟排放口改至临街楼西侧（小区外），禁止向小区内排烟。整改完成前，不得营业。
2.责令两家饭店在经营过程中，按时开启并确保油烟净化设施正常运行。
3.定期组织检测公司对两家饭店进行油烟检测，确保达标排放。
4.责令水木清华小区物业加强内部排水设施运行维护，保障排水畅通，杜绝出现污水外溢问题。</t>
  </si>
  <si>
    <t>市中区舜玉路街道旅游路四建美林花园小区，小区东侧有垃圾中转站和厨余垃圾中转站，生产加工中产生气味，气味难闻，且距离小区只有50米左右，在中转站北侧卧虎山上有烧烤饭店（瑞瑞烧烤），经营期间产生的烧烤气味扰民。</t>
  </si>
  <si>
    <t>市中区政府责成舜耕街道办事处、舜玉路街道办事处、区自然资源局、区城市管理局、区城乡水务局、区住房和城乡建设局对信访反映的问题进行调查核实，具体情况如下：
1.信访投诉反映的厨余垃圾处理站以及垃圾中转站，距离最近的居民小区四建美林花园约120余米，在运行期间产生部分臭气。2021年4月28日济南市生态环境局市中分局委托山东省冶金产品质量监督检验站有限公司对该厨余垃圾处理站臭气浓度进行监测，检验报告[编号：鲁冶质检（2021）第2021HJ040118号]显示三个下风向点位臭气浓度分别为17、17、18，符合GB14554-1993恶臭污染物排放标准限值20的要求。
2.该区域经营单位为市中区博傅餐饮店。该饭店2021年4月30日开业，证照齐全，安装了油烟净化设备和在线监控设备，确保油烟净化设备的正常开启。2021年5月11日该餐饮店委托山东正衡测试技术有限责任公司进行了油烟排放检测，检测报告[编号：SDZH-HJ202105029]显示油烟排放浓度为0.169mg/m3，低于标准限值1.0mg/m3，符合《山东省饮食油烟排放标准》(DB37/597-2006)排放标准符合排放要求。</t>
  </si>
  <si>
    <t>市中区政府责成舜耕街道办事处、舜玉路街道办事处、区自然资源局、区城市管理局、区城乡水务局、区住房和城乡建设局对该信访件反映的问题采取如下措施：
1.区城市管理局加强该站点的监督管理，要求站点正常使用和维护光氧催化+活性炭等污染防治设施，每日将消杀、除臭等污染防治措施落实到位，确保运行期间污染物达标排放。
2.5月16日舜耕街道办事组织人员对信访投诉区域的少量生活垃圾进行了清理。
3.要求该饭店正常维护和使用油烟净化设施，确保经营中产生的油烟达标排放。4.加强该区域巡查力度，发现问题第一时间解决。</t>
  </si>
  <si>
    <t>市中区政府责成舜耕街道办事处、舜玉路街道办事处、区自然资源局、区城市管理局、区城乡水务局、区住房和城乡建设局对信访反映的问题进行调查核实，具体情况如下：
1.信访投诉反映的北侧山体区域建设的房屋为上世纪九十年代末原土屋村村民建设的生活用房，该土地性质为建设用地，存在部分生活垃圾。该区域未发现存在污水排放现象。
2.信访投诉反映的厨余垃圾处理站以及垃圾中转站，距离最近的居民小区四建美林花园约120余米，距离济南舜文中学约170米，在运行期间产生部分臭气。2021年4月28日济南市生态环境局市中分局委托山东省冶金产品质量监督检验站有限公司对该厨余垃圾处理站臭气浓度进行监测，检验报告[编号：鲁冶质检（2021）第2021HJ040118号]显示三个下风向点位臭气浓度分别为17、17、18，符合GB14554-1993恶臭污染物排放标准限值20的要求。有固定污染源排污登记，登记编号：12370103560770265Q001Y。
3.厨余垃圾就地处理项目，不在《建设项目环境影响评价分类管理名录》规定的条目范围之内，此设施属于环卫公益事业，安装亦在转运站用地范围内，无需办理规划审批手续。
4.该厨余垃处理站设有污水收集池、垃圾中转站设有垃圾渗漏液收集桶，产生的污水集中收集后定期外运处理，不存在污水直接排入污水管道的情况。</t>
  </si>
  <si>
    <t>市中区政府责成舜耕街道办事处、舜玉路街道办事处、区自然资源局、区城市管理局、区城乡水务局、区住房和城乡建设局对信访反映的问题进行调查核实，具体情况如下：
1.信访投诉反映的北侧山体区域建设的房屋为上世纪九十年代末原土屋村村民建设的生活用房，该土地性质为建设用地，存在部分生活垃圾。该区域未发现存在污水排放现象。
2.信访投诉反映的厨余垃圾处理站以及垃圾中转站，距离最近的居民小区四建美林花园约120余米，在运行期间产生部分臭气。2021年4月28日济南市生态环境局市中分局委托山东省冶金产品质量监督检验站有限公司对该厨余垃圾处理站臭气浓度进行监测，检验报告[编号：鲁冶质检（2021）第2021HJ040118号]显示三个下风向点位臭气浓度分别为17、17、18，符合GB14554-1993恶臭污染物排放标准限值20的要求。有固定污染源排污登记，登记编号：12370103560770265Q001Y。
3.厨余垃圾就地处理项目，不在《建设项目环境影响评价分类管理名录》规定的条目范围之内，此设施属于环卫公益事业，安装亦在转运站用地范围内，无需办理规划审批手续。
4.该厨余垃处理站设有污水收集池、垃圾中转站设有垃圾渗漏液收集桶，产生的污水集中收集后定期外运处理，不存在污水直接排入污水管道的情况。</t>
  </si>
  <si>
    <t>5月18日，商河县人民政府组织玉皇庙镇人民政府、县畜牧兽医事业发展中心、市生态环境局商河分局对信访举报问题进行了调查核实。有关情况如下：
该养殖户名为商河县于秀花养殖场，经营者为马某某。现场调查时处于停养状态，存有清栏后残留的粪污，产生气味。养殖场以南为基本农田，无法迁移。</t>
  </si>
  <si>
    <t>商河县人民政府责成玉皇庙镇人民政府、县畜牧兽医事业发展中心、市生态环境局商河分局采取以下措施：
1.玉皇庙镇人民政府责令马某某将清栏后残留的粪污清扫还田，对场区喷洒除臭剂，防止产生异味。
2.县畜牧兽医事业发展中心加强对养殖业户粪污资源化利用工作的服务指导。
3.玉皇庙镇人民政府、县畜牧兽医事业发展中心、市生态环境局商河分局加强巡查，发现问题及时督促整改并依法处理。</t>
  </si>
  <si>
    <t>槐荫区政府责成区城市管理局、市公安局交警支队槐荫区大队、区自然资源局、兴福街道办事处采取如下措施：
1.针对该拆迁区域存在的建筑垃圾和渣土，兴福街道办事处进一步强化扬尘防治措施，及时更换破损的防尘网，定期喷洒抑尘剂，有效降低扬尘污染。
2.针对小渣土车违规倾倒渣土问题，区渣土管理部门强化片区管理，由兴福街道办事处对片区进行24小时不间断巡查，区渣土办配合，增派人员力量加强巡查盯守。根据片区特点在主要出入口设置岗点，安排值守。同时，及时对破损围挡进行修补，防止外来车辆违规驶入乱倒建筑垃圾和渣土。
3.兴福街道办事处采用无人机航拍模式，每日对拆迁区域进行巡查，发现问题，及时处置。</t>
  </si>
  <si>
    <t xml:space="preserve">5月17日，天桥区政府组织泺口街道办事处、市公安局交通警察支队天桥区大队、区环卫管护服务中心、区城市管理局对信访件反映的问题进行了调查核实，有关情况如下：
执法人员17日晚22点15分到达现场，发现有渣土车辆途径此路，发现道路存在少量扬尘现象。
</t>
  </si>
  <si>
    <t>天桥区政府责成泺口街道办事处、市公安局交通警察支队天桥区大队、区环卫管护服务中心、区城市管理局采取以下措施：
1.市公安局交通警察支队天桥区大队已协调济南市交警支队交通处禁止审批水屯路北段的渣土车路线。
2 .市公安局交通警察支队天桥区大队结合夜间双时勤务机制加大对恒大滨河左岸小区周边道路巡逻管控。
3.区环卫管护服务中心加强此道路的保洁力度，加大洒水降尘力度，按照分级道路的保洁要求，严格落实“一冲三扫两洒”的机械化保洁频次和人工每日两普扫、全天守岗捡拾的作业要求。</t>
  </si>
  <si>
    <t>历城区政府责成区城乡交通运输局、市公安局交通警察支队历城区大队、区城市管理局、唐冶街道办事处采取如下措施：
1.5月17日晚至5月18日，出动执法人员14人，执法车辆4辆，检查大货车、渣土车12辆，并劝导其减速慢行，不要鸣笛。
2.区交通部门正在积极联系市城乡交通运输局组织道路竣工，预计2021年7月10日前完成道路和监控设施的同步验收。验收后交警部门启动对违法渣土车超速违法行为的抓拍。 
3.加强联合执法。对世纪大道过往营运车辆的营运资质、超限超载等情况进行联合执法检查，严厉查处渣土车、大货车各类易产生噪音污染的违法行为。
4.区城市管理局、唐冶街道办事处加大对周边辖区工地源头的巡查监管力度，同时要求施工工地负责人及运输单位负责人在经过小区等人员密集处进行减速慢行，禁止鸣笛等，最大程度降低该路段噪音污染。</t>
  </si>
  <si>
    <t xml:space="preserve">此举报内容与第一批访受〔2021〕JD0002号、第二批访受〔2021〕JD0144号 访受〔2021〕JD0145号 第三批访受〔2021〕JD0242号基本相同，情况如下： 
5月18日，历城区政府组织区城乡交通运输局、市公安局交通警察支队历城区大队、区城市管理局、唐冶街道办事处对信访件反映的问题进行调查核实，情况如下：
1.龙湖春江郦城小区位于唐冶街道办事处，小区北侧的世纪大道为东西向城市主干道，此路段由济南市城乡交通运输局组织实施道路提升改造，目前尚未竣工验收。为方便群众出行，已放开对社会车辆通行，因小区位于建设开发片区，周边建筑工地较多，夜间过往大型车辆较为频繁，产生一定噪音，对居民生活造成影响。                   
2.市生态环境局历城分局委托山东鼎安检测技术有限公司于5月14日23点35分、5月15日00点35分对龙湖春江郦城北侧噪声进行了检测，龙湖春江郦城西区1-3号楼北侧检测数据为67.9dB，龙湖春江郦城东区1-3号楼北侧检测数据为68.5dB，噪声检测结果均不符合《声环境质量标准》（GB3096-2008）中4a类夜间（55dB）的要求。 </t>
  </si>
  <si>
    <t>历城区政府责成区城乡交通运输局、市公安局交通警察支队历城区大队、区城市管理局、唐冶街道采取如下措施：
1.5月17日晚至5月18日，出动执法人员14人，执法车辆4辆，检查大货车、渣土车12辆，并劝导其减速慢行，不要鸣笛。
2.区交通部门正在积极联系市城乡交通运输局组织道路竣工，预计2021年7月10日前完成道路和监控设施的同步验收。验收后交警部门启动对违法渣土车超速违法行为的抓拍。 
3.加强联合执法。对世纪大道过往营运车辆的营运资质、超限超载等情况进行联合执法检查，严厉查处渣土车、大货车各类易产生噪音污染的违法行为。
4.区城市管理局、唐冶街道办事处加大对周边辖区工地源头的巡查监管力度，同时要求施工工地负责人及运输单位负责人在经过小区等人员密集处进行减速慢行，禁止鸣笛等，最大程度降低该路段噪音污染。</t>
  </si>
  <si>
    <t>5月18日，槐荫区政府组织区城市管理局、市公安局交警支队槐荫区大队、区自然资源局、兴福街道办事处对信访件反映的问题进行调查核实，情况如下：
1.反映的小辛庄应为小金庄。兴福街道小金村处于济南国际医学科学中心拆迁片区内，自2017年启动整村拆迁，目前小金庄拆迁进度为80%，该区域目前正边拆迁边建设，区域内存在建筑垃圾和渣土约13万方，通过覆盖防尘网、喷洒抑尘剂等措施进行有效防尘，该区域已设置硬质围挡，防止出现建筑垃圾和渣土违规乱倒的问题发生，
2.2017以来，确有违法车辆倾倒渣土现象，2019年至今，区城市管理局持续加大了对违法倾倒渣土行为的查处力度，共计立案查处违法倾倒渣土案件16件。</t>
  </si>
  <si>
    <t xml:space="preserve"> 此举报内容与第一批访受〔2021〕JD0002号、第二批访受〔2021〕JD0144号 访受〔2021〕JD0145号 第三批访受〔2021〕JD0242号基本相同，情况如下：
5月18日，历城区政府组织区城乡交通运输局、市公安局交通警察支队历城区大队、区城市管理局、唐冶街道办事处对信访件反映的问题进行调查核实，情况如下：
1.龙湖春江郦城小区位于唐冶街道办事处，小区北侧的世纪大道为东西向城市主干道，此路段由济南市城乡交通运输局组织实施道路提升改造，目前尚未竣工验收。为方便群众出行，已放开对社会车辆通行，因小区位于建设开发片区，周边建筑工地较多，夜间过往大型车辆较为频繁，产生一定噪音，对居民生活造成影响。                   
2.市生态环境局历城分局委托山东鼎安检测技术有限公司于5月14日23点35分、5月15日00点35分对龙湖春江郦城北侧噪声进行了检测，龙湖春江郦城西区1-3号楼北侧检测数据为67.9dB，龙湖春江郦城东区1-3号楼北侧检测数据为68.5dB，噪声检测结果均不符合《声环境质量标准》（GB3096-2008）中4a类夜间（55dB）的要求。   </t>
  </si>
  <si>
    <t>5月18日，历城区政府组织华山街道办事处、区城市管理局、区自然资源局、区城乡交通运输局到现场核实有关情况如下：
1.该问题反映的是济南市东客站综合交通枢纽进出场道路施工第一标段工程，建设单位为济南市轨道交通集团有限公司，施工单位是济南城建集团有限公司。
2.该道路沿正在施工的黄台联络线南侧走行，因工程存在电力沟、地道等大型地下结构，施工周期较长且需要降水开挖，需与黄台联络线同期实施，抽取泥浆是为打桩，防止施工过程中出现塌方。抽取的泥浆运送至机场北存放点，施工单位提供了泥浆的外运记录及付款证明。在施工范围外发现因泥浆池满溢造成的泥浆排放至路边，约60方。
3.该工程部分道路位于原洪园村工业园。
4.村南侧可耕地内未发现有建筑垃圾和生活垃圾，在施工道路东南侧有土方临时存放点两处，面积约1500㎡，存有1000方渣土，用地性质为城市建设用地。</t>
  </si>
  <si>
    <t>历城区政府责成华山街道办事处、区城市管理局、区自然资源局、区城乡交通运输局采取以下措施：
1.5月18日，施工单位组织车辆对泥浆及临时存放的土方进行外运，共清运泥浆约60方、渣土约1000方。对清理完毕的空地进行覆盖。
2.华山街道办事处要求项目建设单位济南市轨道交通集团有限公司、监理单位山东建院工程监理咨询有限公司以及施工单位济南城建集团有限公司，加强施工现场及泥浆外运的监督管理，合理规划施工工序，杜绝类似事情的再次发生。
3..华山街道办事处会同相关执法部门加强对该区域的巡查力度。</t>
  </si>
  <si>
    <t>济南市南部山区管理委员会组织柳埠街道办事处、管委会规划发展局对该信访件投诉反映的问题进行调查核实，具体情况如下：反映的两处山体均紧临窝黄路，山体岩石为花岗岩，因强烈的风化破碎，存在滑坡、落石等现象，并因阻挡行车视线，导致发生多起交通事故。2018年时任柳埠街道办事处窝铺管理区总支书记赵某某与裁缝峪村及黄巢村“两委”就危险地段治理进行研究协商，报请柳埠街道办事处批准，进行了临时排险治理，将两处山体滑坡、落石进行了清理整治。2021年5月19日，南山管委会规划发展局、柳埠街道办事处委托中化地质矿山总局山东地质勘查院共同到现场进行了调查，并出具了《济南市南部山区委员会柳埠街道办事处黄巢村南侧和黄巢水库南岸现场调查报告》，调查报告显示，现场不存在开山采石情况。</t>
  </si>
  <si>
    <t>济南市南部山区管理委员会责成柳埠街道办事处、管会和规划发展局采取以下措施：
1.南山管委会规划发展局将于5月28日前完成地质灾害综合整治方案的制定，2022年5月31日前完成治理。同时于2021年5月25日前在易发落石地段设置安全警示牌，保障过往行人及车辆的通行安全。
2.柳埠街道办事处进一步加大山体保护力度，严禁开采山石、破坏山体的行为发生。</t>
  </si>
  <si>
    <t>市中区政府责成兴隆街道办事处、区城市管理局、区自然资源局对该信访投诉反映的问题采取如下措施：
1.5月19日兴隆街道办事处组织人员已将该区域存在的建筑垃圾及生活垃圾清理完毕，对清理后的裸露区域覆盖了防尘网。
2.将加强该区域周边的监督巡查力度，杜绝违法建设行为，发现问题坚决查处。</t>
  </si>
  <si>
    <t>山东省第一生态环境保护督察组信访举报件及边督边改公开情况（第六批）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</si>
</sst>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63">
    <font>
      <sz val="11"/>
      <color indexed="8"/>
      <name val="Calibri"/>
      <family val="0"/>
    </font>
    <font>
      <sz val="11"/>
      <name val="宋体"/>
      <family val="0"/>
    </font>
    <font>
      <sz val="18"/>
      <name val="方正小标宋简体"/>
      <family val="0"/>
    </font>
    <font>
      <sz val="11"/>
      <name val="黑体"/>
      <family val="3"/>
    </font>
    <font>
      <b/>
      <sz val="12"/>
      <name val="黑体"/>
      <family val="3"/>
    </font>
    <font>
      <sz val="12"/>
      <name val="黑体"/>
      <family val="3"/>
    </font>
    <font>
      <sz val="12"/>
      <name val="宋体"/>
      <family val="0"/>
    </font>
    <font>
      <sz val="11"/>
      <color indexed="8"/>
      <name val="宋体"/>
      <family val="0"/>
    </font>
    <font>
      <sz val="12"/>
      <color indexed="8"/>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indexed="30"/>
      <name val="等线"/>
      <family val="0"/>
    </font>
    <font>
      <sz val="12"/>
      <color indexed="8"/>
      <name val="宋体"/>
      <family val="0"/>
    </font>
    <font>
      <sz val="12"/>
      <color indexed="8"/>
      <name val="Times New Roman"/>
      <family val="1"/>
    </font>
    <font>
      <sz val="12"/>
      <color indexed="10"/>
      <name val="Times New Roman"/>
      <family val="1"/>
    </font>
    <font>
      <b/>
      <sz val="16"/>
      <color indexed="8"/>
      <name val="等线"/>
      <family val="0"/>
    </font>
    <font>
      <sz val="20"/>
      <color indexed="8"/>
      <name val="宋体"/>
      <family val="0"/>
    </font>
    <font>
      <sz val="9"/>
      <color indexed="8"/>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u val="single"/>
      <sz val="11"/>
      <color theme="10"/>
      <name val="等线"/>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2"/>
      <color theme="1"/>
      <name val="Times New Roman"/>
      <family val="1"/>
    </font>
    <font>
      <sz val="12"/>
      <color rgb="FFFF0000"/>
      <name val="Times New Roman"/>
      <family val="1"/>
    </font>
    <font>
      <sz val="9"/>
      <color indexed="8"/>
      <name val="Calibri"/>
      <family val="0"/>
    </font>
    <font>
      <b/>
      <sz val="16"/>
      <color rgb="FF000000"/>
      <name val="等线"/>
      <family val="0"/>
    </font>
    <font>
      <sz val="20"/>
      <color rgb="FF000000"/>
      <name val="Calibri"/>
      <family val="0"/>
    </font>
    <font>
      <sz val="20"/>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FFFF00"/>
        <bgColor indexed="64"/>
      </patternFill>
    </fill>
    <fill>
      <patternFill patternType="solid">
        <fgColor theme="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3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8" applyNumberFormat="0" applyFont="0" applyAlignment="0" applyProtection="0"/>
  </cellStyleXfs>
  <cellXfs count="28">
    <xf numFmtId="0" fontId="0" fillId="0" borderId="0" xfId="0" applyFont="1" applyAlignment="1">
      <alignment vertical="center"/>
    </xf>
    <xf numFmtId="49" fontId="0" fillId="0" borderId="0" xfId="0" applyNumberFormat="1" applyFont="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6" fillId="0" borderId="9" xfId="0" applyFont="1" applyFill="1" applyBorder="1" applyAlignment="1">
      <alignment vertical="center" wrapText="1"/>
    </xf>
    <xf numFmtId="49" fontId="56" fillId="0" borderId="9" xfId="0" applyNumberFormat="1" applyFont="1" applyFill="1" applyBorder="1" applyAlignment="1">
      <alignment vertical="center" wrapText="1"/>
    </xf>
    <xf numFmtId="49" fontId="56" fillId="0" borderId="9" xfId="0" applyNumberFormat="1" applyFont="1" applyBorder="1" applyAlignment="1">
      <alignment vertical="center" wrapText="1"/>
    </xf>
    <xf numFmtId="0" fontId="56" fillId="0" borderId="9" xfId="0" applyNumberFormat="1" applyFont="1" applyFill="1" applyBorder="1" applyAlignment="1">
      <alignment vertical="center" wrapText="1"/>
    </xf>
    <xf numFmtId="0" fontId="56" fillId="0" borderId="9" xfId="0" applyFont="1" applyBorder="1" applyAlignment="1">
      <alignment vertical="center" wrapText="1"/>
    </xf>
    <xf numFmtId="0" fontId="5" fillId="33" borderId="9" xfId="0" applyFont="1" applyFill="1" applyBorder="1" applyAlignment="1">
      <alignment horizontal="center" vertical="center" wrapText="1"/>
    </xf>
    <xf numFmtId="0" fontId="57" fillId="34" borderId="9" xfId="0" applyFont="1" applyFill="1" applyBorder="1" applyAlignment="1">
      <alignment horizontal="center" vertical="center" wrapText="1"/>
    </xf>
    <xf numFmtId="0" fontId="57" fillId="33" borderId="9" xfId="0" applyFont="1" applyFill="1" applyBorder="1" applyAlignment="1">
      <alignment horizontal="center" vertical="center" wrapText="1"/>
    </xf>
    <xf numFmtId="49" fontId="57" fillId="33" borderId="9" xfId="0" applyNumberFormat="1" applyFont="1" applyFill="1" applyBorder="1" applyAlignment="1">
      <alignment horizontal="center" vertical="center" wrapText="1"/>
    </xf>
    <xf numFmtId="0" fontId="57" fillId="35" borderId="9" xfId="0" applyFont="1" applyFill="1" applyBorder="1" applyAlignment="1">
      <alignment horizontal="center" vertical="center" wrapText="1"/>
    </xf>
    <xf numFmtId="0" fontId="58" fillId="33" borderId="9" xfId="0" applyFont="1" applyFill="1" applyBorder="1" applyAlignment="1">
      <alignment horizontal="center" vertical="center" wrapText="1"/>
    </xf>
    <xf numFmtId="176" fontId="0" fillId="0" borderId="0" xfId="0" applyNumberFormat="1" applyFont="1" applyAlignment="1">
      <alignment vertical="center"/>
    </xf>
    <xf numFmtId="0" fontId="0" fillId="0" borderId="0" xfId="0" applyFont="1" applyAlignment="1">
      <alignment horizontal="center" vertical="center"/>
    </xf>
    <xf numFmtId="58" fontId="0" fillId="0" borderId="0" xfId="0" applyNumberFormat="1" applyFont="1" applyAlignment="1">
      <alignment vertical="center"/>
    </xf>
    <xf numFmtId="10" fontId="0" fillId="0" borderId="0" xfId="0" applyNumberFormat="1" applyFont="1" applyAlignment="1">
      <alignment vertical="center"/>
    </xf>
    <xf numFmtId="49" fontId="56" fillId="0" borderId="9" xfId="0" applyNumberFormat="1" applyFont="1" applyBorder="1" applyAlignment="1">
      <alignment vertical="center" wrapText="1"/>
    </xf>
    <xf numFmtId="0" fontId="56" fillId="0" borderId="9" xfId="0" applyFont="1" applyBorder="1" applyAlignment="1">
      <alignment vertical="center" wrapText="1"/>
    </xf>
    <xf numFmtId="0" fontId="59" fillId="0" borderId="9" xfId="0" applyFont="1" applyBorder="1" applyAlignment="1">
      <alignment vertical="center" wrapText="1"/>
    </xf>
    <xf numFmtId="0" fontId="56" fillId="0" borderId="9" xfId="0" applyFont="1" applyFill="1" applyBorder="1" applyAlignment="1">
      <alignment vertical="center" wrapText="1"/>
    </xf>
    <xf numFmtId="0" fontId="4" fillId="36" borderId="9" xfId="0" applyFont="1" applyFill="1" applyBorder="1" applyAlignment="1">
      <alignment horizontal="center" vertical="center" wrapText="1"/>
    </xf>
    <xf numFmtId="0" fontId="60" fillId="0" borderId="0" xfId="0" applyFont="1" applyAlignment="1">
      <alignment horizontal="center" vertical="center"/>
    </xf>
    <xf numFmtId="0" fontId="61" fillId="0" borderId="0" xfId="0" applyNumberFormat="1" applyFont="1" applyAlignment="1">
      <alignment horizontal="left" vertical="center" wrapText="1"/>
    </xf>
    <xf numFmtId="0" fontId="62" fillId="0" borderId="0" xfId="0" applyNumberFormat="1" applyFont="1" applyAlignment="1">
      <alignment horizontal="left" vertical="center"/>
    </xf>
    <xf numFmtId="0" fontId="2" fillId="0" borderId="0" xfId="0" applyFont="1" applyAlignment="1">
      <alignment horizontal="center" vertical="center" wrapText="1"/>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超链接 2" xfId="47"/>
    <cellStyle name="超链接 3"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Followed Hyperlink" xfId="63"/>
    <cellStyle name="着色 1" xfId="64"/>
    <cellStyle name="着色 2" xfId="65"/>
    <cellStyle name="着色 3" xfId="66"/>
    <cellStyle name="着色 4" xfId="67"/>
    <cellStyle name="着色 5" xfId="68"/>
    <cellStyle name="着色 6"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2"/>
  <sheetViews>
    <sheetView zoomScaleSheetLayoutView="100" workbookViewId="0" topLeftCell="A1">
      <pane ySplit="3" topLeftCell="A4" activePane="bottomLeft" state="frozen"/>
      <selection pane="topLeft" activeCell="A1" sqref="A1"/>
      <selection pane="bottomLeft" activeCell="B35" sqref="B35"/>
    </sheetView>
  </sheetViews>
  <sheetFormatPr defaultColWidth="9.00390625" defaultRowHeight="15"/>
  <cols>
    <col min="1" max="1" width="6.00390625" style="0" customWidth="1"/>
    <col min="2" max="2" width="8.00390625" style="0" customWidth="1"/>
    <col min="3" max="3" width="7.421875" style="0" customWidth="1"/>
    <col min="4" max="4" width="9.140625" style="0" customWidth="1"/>
    <col min="5" max="5" width="12.421875" style="0" customWidth="1"/>
    <col min="6" max="6" width="6.421875" style="0" customWidth="1"/>
    <col min="7" max="7" width="7.140625" style="0" customWidth="1"/>
    <col min="8" max="8" width="6.28125" style="0" customWidth="1"/>
    <col min="9" max="9" width="9.28125" style="0" customWidth="1"/>
    <col min="10" max="10" width="9.421875" style="0" customWidth="1"/>
    <col min="11" max="11" width="10.140625" style="0" customWidth="1"/>
    <col min="12" max="12" width="8.421875" style="0" customWidth="1"/>
    <col min="13" max="13" width="6.8515625" style="0" customWidth="1"/>
    <col min="14" max="14" width="7.28125" style="0" customWidth="1"/>
    <col min="15" max="16" width="7.7109375" style="0" customWidth="1"/>
    <col min="17" max="17" width="8.7109375" style="0" customWidth="1"/>
    <col min="18" max="18" width="6.8515625" style="0" customWidth="1"/>
    <col min="19" max="19" width="9.57421875" style="0" bestFit="1" customWidth="1"/>
    <col min="20" max="20" width="9.140625" style="0" bestFit="1" customWidth="1"/>
  </cols>
  <sheetData>
    <row r="1" spans="1:17" ht="30" customHeight="1">
      <c r="A1" s="24" t="s">
        <v>0</v>
      </c>
      <c r="B1" s="24"/>
      <c r="C1" s="24"/>
      <c r="D1" s="24"/>
      <c r="E1" s="24"/>
      <c r="F1" s="24"/>
      <c r="G1" s="24"/>
      <c r="H1" s="24"/>
      <c r="I1" s="24"/>
      <c r="J1" s="24"/>
      <c r="K1" s="24"/>
      <c r="L1" s="24"/>
      <c r="M1" s="24"/>
      <c r="N1" s="24"/>
      <c r="O1" s="24"/>
      <c r="P1" s="24"/>
      <c r="Q1" s="24"/>
    </row>
    <row r="2" spans="1:18" ht="15.75">
      <c r="A2" s="23" t="s">
        <v>1</v>
      </c>
      <c r="B2" s="23" t="s">
        <v>2</v>
      </c>
      <c r="C2" s="23"/>
      <c r="D2" s="23"/>
      <c r="E2" s="23" t="s">
        <v>3</v>
      </c>
      <c r="F2" s="23" t="s">
        <v>4</v>
      </c>
      <c r="G2" s="23"/>
      <c r="H2" s="23"/>
      <c r="I2" s="23" t="s">
        <v>5</v>
      </c>
      <c r="J2" s="23" t="s">
        <v>6</v>
      </c>
      <c r="K2" s="23" t="s">
        <v>7</v>
      </c>
      <c r="L2" s="23" t="s">
        <v>8</v>
      </c>
      <c r="M2" s="23" t="s">
        <v>9</v>
      </c>
      <c r="N2" s="23"/>
      <c r="O2" s="23" t="s">
        <v>10</v>
      </c>
      <c r="P2" s="23" t="s">
        <v>11</v>
      </c>
      <c r="Q2" s="23" t="s">
        <v>12</v>
      </c>
      <c r="R2" s="23" t="s">
        <v>13</v>
      </c>
    </row>
    <row r="3" spans="1:18" ht="15.75">
      <c r="A3" s="23"/>
      <c r="B3" s="9" t="s">
        <v>14</v>
      </c>
      <c r="C3" s="9" t="s">
        <v>15</v>
      </c>
      <c r="D3" s="9" t="s">
        <v>16</v>
      </c>
      <c r="E3" s="23"/>
      <c r="F3" s="9" t="s">
        <v>17</v>
      </c>
      <c r="G3" s="9" t="s">
        <v>18</v>
      </c>
      <c r="H3" s="9" t="s">
        <v>16</v>
      </c>
      <c r="I3" s="23"/>
      <c r="J3" s="23"/>
      <c r="K3" s="23"/>
      <c r="L3" s="23"/>
      <c r="M3" s="9" t="s">
        <v>19</v>
      </c>
      <c r="N3" s="9" t="s">
        <v>20</v>
      </c>
      <c r="O3" s="23"/>
      <c r="P3" s="23"/>
      <c r="Q3" s="23"/>
      <c r="R3" s="23"/>
    </row>
    <row r="4" spans="1:19" ht="18" customHeight="1">
      <c r="A4" s="10">
        <v>1</v>
      </c>
      <c r="B4" s="10" t="e">
        <f>SUMPRODUCT((#REF!=A4)*(LEN(#REF!)-LEN(SUBSTITUTE(#REF!,"D",""))))</f>
        <v>#REF!</v>
      </c>
      <c r="C4" s="10" t="e">
        <f>SUMPRODUCT((#REF!=A4)*(LEN(#REF!)-LEN(SUBSTITUTE(#REF!,"X",""))))</f>
        <v>#REF!</v>
      </c>
      <c r="D4" s="10" t="e">
        <f aca="true" t="shared" si="0" ref="D4:D23">C4+B4</f>
        <v>#REF!</v>
      </c>
      <c r="E4" s="10" t="e">
        <f>COUNTIF(#REF!,A4)</f>
        <v>#REF!</v>
      </c>
      <c r="F4" s="10" t="e">
        <f aca="true" t="shared" si="1" ref="F4:F23">H4-G4</f>
        <v>#REF!</v>
      </c>
      <c r="G4" s="10" t="e">
        <f>SUMPRODUCT((#REF!=A4)*(#REF!="不属实")*(#REF!="是"))</f>
        <v>#REF!</v>
      </c>
      <c r="H4" s="10" t="e">
        <f>SUMPRODUCT((#REF!=A4)*(#REF!="是"))</f>
        <v>#REF!</v>
      </c>
      <c r="I4" s="10" t="e">
        <f>_xlfn.SUMIFS(#REF!,#REF!,$A4,#REF!,"是")</f>
        <v>#REF!</v>
      </c>
      <c r="J4" s="10" t="e">
        <f>SUMIF(#REF!,$A4,#REF!)</f>
        <v>#REF!</v>
      </c>
      <c r="K4" s="10" t="e">
        <f>SUMIF(#REF!,$A4,#REF!)</f>
        <v>#REF!</v>
      </c>
      <c r="L4" s="10">
        <v>0</v>
      </c>
      <c r="M4" s="10">
        <v>0</v>
      </c>
      <c r="N4" s="10">
        <v>0</v>
      </c>
      <c r="O4" s="10">
        <v>0</v>
      </c>
      <c r="P4" s="10">
        <v>0</v>
      </c>
      <c r="Q4" s="10">
        <v>0</v>
      </c>
      <c r="R4" s="16" t="e">
        <f>SUMPRODUCT((#REF!=A4)*(#REF!="*"))</f>
        <v>#REF!</v>
      </c>
      <c r="S4" s="17">
        <v>44329</v>
      </c>
    </row>
    <row r="5" spans="1:19" ht="18" customHeight="1">
      <c r="A5" s="11">
        <v>2</v>
      </c>
      <c r="B5" s="10" t="e">
        <f>SUMPRODUCT((#REF!=A5)*(LEN(#REF!)-LEN(SUBSTITUTE(#REF!,"D",""))))</f>
        <v>#REF!</v>
      </c>
      <c r="C5" s="10" t="e">
        <f>SUMPRODUCT((#REF!=A5)*(LEN(#REF!)-LEN(SUBSTITUTE(#REF!,"X",""))))</f>
        <v>#REF!</v>
      </c>
      <c r="D5" s="10" t="e">
        <f t="shared" si="0"/>
        <v>#REF!</v>
      </c>
      <c r="E5" s="10" t="e">
        <f>COUNTIF(#REF!,A5)</f>
        <v>#REF!</v>
      </c>
      <c r="F5" s="10" t="e">
        <f t="shared" si="1"/>
        <v>#REF!</v>
      </c>
      <c r="G5" s="10" t="e">
        <f>SUMPRODUCT((#REF!=A5)*(#REF!="不属实")*(#REF!="是"))</f>
        <v>#REF!</v>
      </c>
      <c r="H5" s="10" t="e">
        <f>SUMPRODUCT((#REF!=A5)*(#REF!="是"))</f>
        <v>#REF!</v>
      </c>
      <c r="I5" s="10"/>
      <c r="J5" s="10"/>
      <c r="K5" s="10"/>
      <c r="L5" s="10"/>
      <c r="M5" s="10"/>
      <c r="N5" s="10"/>
      <c r="O5" s="10"/>
      <c r="P5" s="10"/>
      <c r="Q5" s="10"/>
      <c r="R5" s="16" t="e">
        <f>SUMPRODUCT((#REF!=A5)*(#REF!="*"))</f>
        <v>#REF!</v>
      </c>
      <c r="S5" s="17">
        <v>44330</v>
      </c>
    </row>
    <row r="6" spans="1:19" ht="18" customHeight="1">
      <c r="A6" s="10">
        <v>3</v>
      </c>
      <c r="B6" s="10" t="e">
        <f>SUMPRODUCT((#REF!=A6)*(LEN(#REF!)-LEN(SUBSTITUTE(#REF!,"D",""))))</f>
        <v>#REF!</v>
      </c>
      <c r="C6" s="10" t="e">
        <f>SUMPRODUCT((#REF!=A6)*(LEN(#REF!)-LEN(SUBSTITUTE(#REF!,"X",""))))</f>
        <v>#REF!</v>
      </c>
      <c r="D6" s="10" t="e">
        <f t="shared" si="0"/>
        <v>#REF!</v>
      </c>
      <c r="E6" s="10" t="e">
        <f>COUNTIF(#REF!,A6)</f>
        <v>#REF!</v>
      </c>
      <c r="F6" s="10" t="e">
        <f t="shared" si="1"/>
        <v>#REF!</v>
      </c>
      <c r="G6" s="10" t="e">
        <f>SUMPRODUCT((#REF!=A6)*(#REF!="不属实")*(#REF!="是"))</f>
        <v>#REF!</v>
      </c>
      <c r="H6" s="10" t="e">
        <f>SUMPRODUCT((#REF!=A6)*(#REF!="是"))</f>
        <v>#REF!</v>
      </c>
      <c r="I6" s="10"/>
      <c r="J6" s="10"/>
      <c r="K6" s="10"/>
      <c r="L6" s="10"/>
      <c r="M6" s="10"/>
      <c r="N6" s="10"/>
      <c r="O6" s="10"/>
      <c r="P6" s="10"/>
      <c r="Q6" s="10"/>
      <c r="R6" s="16" t="e">
        <f>SUMPRODUCT((#REF!=A6)*(#REF!="*"))</f>
        <v>#REF!</v>
      </c>
      <c r="S6" s="17">
        <v>44331</v>
      </c>
    </row>
    <row r="7" spans="1:19" ht="18" customHeight="1">
      <c r="A7" s="11">
        <v>4</v>
      </c>
      <c r="B7" s="10" t="e">
        <f>SUMPRODUCT((#REF!=A7)*(LEN(#REF!)-LEN(SUBSTITUTE(#REF!,"D",""))))</f>
        <v>#REF!</v>
      </c>
      <c r="C7" s="10" t="e">
        <f>SUMPRODUCT((#REF!=A7)*(LEN(#REF!)-LEN(SUBSTITUTE(#REF!,"X",""))))</f>
        <v>#REF!</v>
      </c>
      <c r="D7" s="10" t="e">
        <f t="shared" si="0"/>
        <v>#REF!</v>
      </c>
      <c r="E7" s="10" t="e">
        <f>COUNTIF(#REF!,A7)</f>
        <v>#REF!</v>
      </c>
      <c r="F7" s="10" t="e">
        <f t="shared" si="1"/>
        <v>#REF!</v>
      </c>
      <c r="G7" s="10" t="e">
        <f>SUMPRODUCT((#REF!=A7)*(#REF!="不属实")*(#REF!="是"))</f>
        <v>#REF!</v>
      </c>
      <c r="H7" s="10" t="e">
        <f>SUMPRODUCT((#REF!=A7)*(#REF!="是"))</f>
        <v>#REF!</v>
      </c>
      <c r="I7" s="10"/>
      <c r="J7" s="10"/>
      <c r="K7" s="10"/>
      <c r="L7" s="10"/>
      <c r="M7" s="10"/>
      <c r="N7" s="10"/>
      <c r="O7" s="10"/>
      <c r="P7" s="10"/>
      <c r="Q7" s="10"/>
      <c r="R7" s="16" t="e">
        <f>SUMPRODUCT((#REF!=A7)*(#REF!="*"))</f>
        <v>#REF!</v>
      </c>
      <c r="S7" s="17">
        <v>44332</v>
      </c>
    </row>
    <row r="8" spans="1:19" ht="18" customHeight="1">
      <c r="A8" s="10">
        <v>5</v>
      </c>
      <c r="B8" s="10" t="e">
        <f>SUMPRODUCT((#REF!=A8)*(LEN(#REF!)-LEN(SUBSTITUTE(#REF!,"D",""))))</f>
        <v>#REF!</v>
      </c>
      <c r="C8" s="10" t="e">
        <f>SUMPRODUCT((#REF!=A8)*(LEN(#REF!)-LEN(SUBSTITUTE(#REF!,"X",""))))</f>
        <v>#REF!</v>
      </c>
      <c r="D8" s="10" t="e">
        <f t="shared" si="0"/>
        <v>#REF!</v>
      </c>
      <c r="E8" s="10" t="e">
        <f>COUNTIF(#REF!,A8)</f>
        <v>#REF!</v>
      </c>
      <c r="F8" s="10" t="e">
        <f t="shared" si="1"/>
        <v>#REF!</v>
      </c>
      <c r="G8" s="10" t="e">
        <f>SUMPRODUCT((#REF!=A8)*(#REF!="不属实")*(#REF!="是"))</f>
        <v>#REF!</v>
      </c>
      <c r="H8" s="10" t="e">
        <f>SUMPRODUCT((#REF!=A8)*(#REF!="是"))</f>
        <v>#REF!</v>
      </c>
      <c r="I8" s="10"/>
      <c r="J8" s="10"/>
      <c r="K8" s="10"/>
      <c r="L8" s="10"/>
      <c r="M8" s="10"/>
      <c r="N8" s="10"/>
      <c r="O8" s="10"/>
      <c r="P8" s="10"/>
      <c r="Q8" s="10"/>
      <c r="R8" s="16" t="e">
        <f>SUMPRODUCT((#REF!=A8)*(#REF!="*"))</f>
        <v>#REF!</v>
      </c>
      <c r="S8" s="17">
        <v>44333</v>
      </c>
    </row>
    <row r="9" spans="1:19" ht="18" customHeight="1">
      <c r="A9" s="11">
        <v>6</v>
      </c>
      <c r="B9" s="10" t="e">
        <f>SUMPRODUCT((#REF!=A9)*(LEN(#REF!)-LEN(SUBSTITUTE(#REF!,"D",""))))</f>
        <v>#REF!</v>
      </c>
      <c r="C9" s="10" t="e">
        <f>SUMPRODUCT((#REF!=A9)*(LEN(#REF!)-LEN(SUBSTITUTE(#REF!,"X",""))))</f>
        <v>#REF!</v>
      </c>
      <c r="D9" s="10" t="e">
        <f t="shared" si="0"/>
        <v>#REF!</v>
      </c>
      <c r="E9" s="10" t="e">
        <f>COUNTIF(#REF!,A9)</f>
        <v>#REF!</v>
      </c>
      <c r="F9" s="10" t="e">
        <f t="shared" si="1"/>
        <v>#REF!</v>
      </c>
      <c r="G9" s="10" t="e">
        <f>SUMPRODUCT((#REF!=A9)*(#REF!="不属实")*(#REF!="是"))</f>
        <v>#REF!</v>
      </c>
      <c r="H9" s="10" t="e">
        <f>SUMPRODUCT((#REF!=A9)*(#REF!="是"))</f>
        <v>#REF!</v>
      </c>
      <c r="I9" s="10"/>
      <c r="J9" s="10"/>
      <c r="K9" s="10"/>
      <c r="L9" s="10"/>
      <c r="M9" s="10"/>
      <c r="N9" s="10"/>
      <c r="O9" s="10"/>
      <c r="P9" s="10"/>
      <c r="Q9" s="10"/>
      <c r="R9" s="16" t="e">
        <f>SUMPRODUCT((#REF!=A9)*(#REF!="*"))</f>
        <v>#REF!</v>
      </c>
      <c r="S9" s="17">
        <v>44334</v>
      </c>
    </row>
    <row r="10" spans="1:19" ht="18" customHeight="1">
      <c r="A10" s="10">
        <v>7</v>
      </c>
      <c r="B10" s="10" t="e">
        <f>SUMPRODUCT((#REF!=A10)*(LEN(#REF!)-LEN(SUBSTITUTE(#REF!,"D",""))))</f>
        <v>#REF!</v>
      </c>
      <c r="C10" s="10" t="e">
        <f>SUMPRODUCT((#REF!=A10)*(LEN(#REF!)-LEN(SUBSTITUTE(#REF!,"X",""))))</f>
        <v>#REF!</v>
      </c>
      <c r="D10" s="10" t="e">
        <f t="shared" si="0"/>
        <v>#REF!</v>
      </c>
      <c r="E10" s="10" t="e">
        <f>COUNTIF(#REF!,A10)</f>
        <v>#REF!</v>
      </c>
      <c r="F10" s="10" t="e">
        <f t="shared" si="1"/>
        <v>#REF!</v>
      </c>
      <c r="G10" s="10" t="e">
        <f>SUMPRODUCT((#REF!=A10)*(#REF!="不属实")*(#REF!="是"))</f>
        <v>#REF!</v>
      </c>
      <c r="H10" s="10" t="e">
        <f>SUMPRODUCT((#REF!=A10)*(#REF!="是"))</f>
        <v>#REF!</v>
      </c>
      <c r="I10" s="10"/>
      <c r="J10" s="10"/>
      <c r="K10" s="10"/>
      <c r="L10" s="10"/>
      <c r="M10" s="10"/>
      <c r="N10" s="10"/>
      <c r="O10" s="10"/>
      <c r="P10" s="10"/>
      <c r="Q10" s="10"/>
      <c r="R10" s="16" t="e">
        <f>SUMPRODUCT((#REF!=A10)*(#REF!="*"))</f>
        <v>#REF!</v>
      </c>
      <c r="S10" s="17">
        <v>44335</v>
      </c>
    </row>
    <row r="11" spans="1:19" ht="18" customHeight="1">
      <c r="A11" s="11">
        <v>8</v>
      </c>
      <c r="B11" s="10" t="e">
        <f>SUMPRODUCT((#REF!=A11)*(LEN(#REF!)-LEN(SUBSTITUTE(#REF!,"D",""))))</f>
        <v>#REF!</v>
      </c>
      <c r="C11" s="10" t="e">
        <f>SUMPRODUCT((#REF!=A11)*(LEN(#REF!)-LEN(SUBSTITUTE(#REF!,"X",""))))</f>
        <v>#REF!</v>
      </c>
      <c r="D11" s="10" t="e">
        <f t="shared" si="0"/>
        <v>#REF!</v>
      </c>
      <c r="E11" s="10" t="e">
        <f>COUNTIF(#REF!,A11)</f>
        <v>#REF!</v>
      </c>
      <c r="F11" s="10" t="e">
        <f t="shared" si="1"/>
        <v>#REF!</v>
      </c>
      <c r="G11" s="10" t="e">
        <f>SUMPRODUCT((#REF!=A11)*(#REF!="不属实")*(#REF!="是"))</f>
        <v>#REF!</v>
      </c>
      <c r="H11" s="10" t="e">
        <f>SUMPRODUCT((#REF!=A11)*(#REF!="是"))</f>
        <v>#REF!</v>
      </c>
      <c r="I11" s="10"/>
      <c r="J11" s="10"/>
      <c r="K11" s="10"/>
      <c r="L11" s="10"/>
      <c r="M11" s="10"/>
      <c r="N11" s="10"/>
      <c r="O11" s="10"/>
      <c r="P11" s="10"/>
      <c r="Q11" s="10"/>
      <c r="R11" s="16" t="e">
        <f>SUMPRODUCT((#REF!=A11)*(#REF!="*"))</f>
        <v>#REF!</v>
      </c>
      <c r="S11" s="17">
        <v>44336</v>
      </c>
    </row>
    <row r="12" spans="1:19" ht="18" customHeight="1">
      <c r="A12" s="10">
        <v>9</v>
      </c>
      <c r="B12" s="10" t="e">
        <f>SUMPRODUCT((#REF!=A12)*(LEN(#REF!)-LEN(SUBSTITUTE(#REF!,"D",""))))</f>
        <v>#REF!</v>
      </c>
      <c r="C12" s="10" t="e">
        <f>SUMPRODUCT((#REF!=A12)*(LEN(#REF!)-LEN(SUBSTITUTE(#REF!,"X",""))))</f>
        <v>#REF!</v>
      </c>
      <c r="D12" s="10" t="e">
        <f t="shared" si="0"/>
        <v>#REF!</v>
      </c>
      <c r="E12" s="10" t="e">
        <f>COUNTIF(#REF!,A12)</f>
        <v>#REF!</v>
      </c>
      <c r="F12" s="10" t="e">
        <f t="shared" si="1"/>
        <v>#REF!</v>
      </c>
      <c r="G12" s="10" t="e">
        <f>SUMPRODUCT((#REF!=A12)*(#REF!="不属实")*(#REF!="是"))</f>
        <v>#REF!</v>
      </c>
      <c r="H12" s="10" t="e">
        <f>SUMPRODUCT((#REF!=A12)*(#REF!="是"))</f>
        <v>#REF!</v>
      </c>
      <c r="I12" s="10"/>
      <c r="J12" s="10"/>
      <c r="K12" s="10"/>
      <c r="L12" s="10"/>
      <c r="M12" s="10"/>
      <c r="N12" s="10"/>
      <c r="O12" s="10"/>
      <c r="P12" s="10"/>
      <c r="Q12" s="10"/>
      <c r="R12" s="16" t="e">
        <f>SUMPRODUCT((#REF!=A12)*(#REF!="*"))</f>
        <v>#REF!</v>
      </c>
      <c r="S12" s="17">
        <v>44337</v>
      </c>
    </row>
    <row r="13" spans="1:19" ht="18" customHeight="1">
      <c r="A13" s="11">
        <v>10</v>
      </c>
      <c r="B13" s="10" t="e">
        <f>SUMPRODUCT((#REF!=A13)*(LEN(#REF!)-LEN(SUBSTITUTE(#REF!,"D",""))))</f>
        <v>#REF!</v>
      </c>
      <c r="C13" s="10" t="e">
        <f>SUMPRODUCT((#REF!=A13)*(LEN(#REF!)-LEN(SUBSTITUTE(#REF!,"X",""))))</f>
        <v>#REF!</v>
      </c>
      <c r="D13" s="10" t="e">
        <f t="shared" si="0"/>
        <v>#REF!</v>
      </c>
      <c r="E13" s="10" t="e">
        <f>COUNTIF(#REF!,A13)</f>
        <v>#REF!</v>
      </c>
      <c r="F13" s="10" t="e">
        <f t="shared" si="1"/>
        <v>#REF!</v>
      </c>
      <c r="G13" s="10" t="e">
        <f>SUMPRODUCT((#REF!=A13)*(#REF!="不属实")*(#REF!="是"))</f>
        <v>#REF!</v>
      </c>
      <c r="H13" s="10" t="e">
        <f>SUMPRODUCT((#REF!=A13)*(#REF!="是"))</f>
        <v>#REF!</v>
      </c>
      <c r="I13" s="10"/>
      <c r="J13" s="10"/>
      <c r="K13" s="10"/>
      <c r="L13" s="10"/>
      <c r="M13" s="10"/>
      <c r="N13" s="10"/>
      <c r="O13" s="10"/>
      <c r="P13" s="10"/>
      <c r="Q13" s="10"/>
      <c r="R13" s="16" t="e">
        <f>SUMPRODUCT((#REF!=A13)*(#REF!="*"))</f>
        <v>#REF!</v>
      </c>
      <c r="S13" s="17">
        <v>44338</v>
      </c>
    </row>
    <row r="14" spans="1:20" ht="18" customHeight="1">
      <c r="A14" s="10">
        <v>11</v>
      </c>
      <c r="B14" s="10" t="e">
        <f>SUMPRODUCT((#REF!=A14)*(LEN(#REF!)-LEN(SUBSTITUTE(#REF!,"D",""))))</f>
        <v>#REF!</v>
      </c>
      <c r="C14" s="10" t="e">
        <f>SUMPRODUCT((#REF!=A14)*(LEN(#REF!)-LEN(SUBSTITUTE(#REF!,"X",""))))</f>
        <v>#REF!</v>
      </c>
      <c r="D14" s="10" t="e">
        <f t="shared" si="0"/>
        <v>#REF!</v>
      </c>
      <c r="E14" s="10" t="e">
        <f>COUNTIF(#REF!,A14)</f>
        <v>#REF!</v>
      </c>
      <c r="F14" s="10" t="e">
        <f t="shared" si="1"/>
        <v>#REF!</v>
      </c>
      <c r="G14" s="10" t="e">
        <f>SUMPRODUCT((#REF!=A14)*(#REF!="不属实")*(#REF!="是"))</f>
        <v>#REF!</v>
      </c>
      <c r="H14" s="10" t="e">
        <f>SUMPRODUCT((#REF!=A14)*(#REF!="是"))</f>
        <v>#REF!</v>
      </c>
      <c r="I14" s="10"/>
      <c r="J14" s="10"/>
      <c r="K14" s="10"/>
      <c r="L14" s="10"/>
      <c r="M14" s="10"/>
      <c r="N14" s="10"/>
      <c r="O14" s="10"/>
      <c r="P14" s="10"/>
      <c r="Q14" s="10"/>
      <c r="R14" s="16" t="e">
        <f>SUMPRODUCT((#REF!=A14)*(#REF!="*"))</f>
        <v>#REF!</v>
      </c>
      <c r="S14" s="17">
        <v>44339</v>
      </c>
      <c r="T14" s="17">
        <v>43416</v>
      </c>
    </row>
    <row r="15" spans="1:20" ht="18" customHeight="1">
      <c r="A15" s="11">
        <v>12</v>
      </c>
      <c r="B15" s="10" t="e">
        <f>SUMPRODUCT((#REF!=A15)*(LEN(#REF!)-LEN(SUBSTITUTE(#REF!,"D",""))))</f>
        <v>#REF!</v>
      </c>
      <c r="C15" s="10" t="e">
        <f>SUMPRODUCT((#REF!=A15)*(LEN(#REF!)-LEN(SUBSTITUTE(#REF!,"X",""))))</f>
        <v>#REF!</v>
      </c>
      <c r="D15" s="10" t="e">
        <f t="shared" si="0"/>
        <v>#REF!</v>
      </c>
      <c r="E15" s="10" t="e">
        <f>COUNTIF(#REF!,A15)</f>
        <v>#REF!</v>
      </c>
      <c r="F15" s="10" t="e">
        <f t="shared" si="1"/>
        <v>#REF!</v>
      </c>
      <c r="G15" s="10" t="e">
        <f>SUMPRODUCT((#REF!=A15)*(#REF!="不属实")*(#REF!="是"))</f>
        <v>#REF!</v>
      </c>
      <c r="H15" s="10" t="e">
        <f>SUMPRODUCT((#REF!=A15)*(#REF!="是"))</f>
        <v>#REF!</v>
      </c>
      <c r="I15" s="10"/>
      <c r="J15" s="10"/>
      <c r="K15" s="10"/>
      <c r="L15" s="10"/>
      <c r="M15" s="10"/>
      <c r="N15" s="10"/>
      <c r="O15" s="10"/>
      <c r="P15" s="10"/>
      <c r="Q15" s="10"/>
      <c r="R15" s="16" t="e">
        <f>SUMPRODUCT((#REF!=A15)*(#REF!="*"))</f>
        <v>#REF!</v>
      </c>
      <c r="S15" s="17">
        <v>44340</v>
      </c>
      <c r="T15" s="17">
        <v>43417</v>
      </c>
    </row>
    <row r="16" spans="1:20" ht="18" customHeight="1">
      <c r="A16" s="10">
        <v>13</v>
      </c>
      <c r="B16" s="10" t="e">
        <f>SUMPRODUCT((#REF!=A16)*(LEN(#REF!)-LEN(SUBSTITUTE(#REF!,"D",""))))</f>
        <v>#REF!</v>
      </c>
      <c r="C16" s="10" t="e">
        <f>SUMPRODUCT((#REF!=A16)*(LEN(#REF!)-LEN(SUBSTITUTE(#REF!,"X",""))))</f>
        <v>#REF!</v>
      </c>
      <c r="D16" s="10" t="e">
        <f t="shared" si="0"/>
        <v>#REF!</v>
      </c>
      <c r="E16" s="10" t="e">
        <f>COUNTIF(#REF!,A16)</f>
        <v>#REF!</v>
      </c>
      <c r="F16" s="10" t="e">
        <f t="shared" si="1"/>
        <v>#REF!</v>
      </c>
      <c r="G16" s="10" t="e">
        <f>SUMPRODUCT((#REF!=A16)*(#REF!="不属实")*(#REF!="是"))</f>
        <v>#REF!</v>
      </c>
      <c r="H16" s="10" t="e">
        <f>SUMPRODUCT((#REF!=A16)*(#REF!="是"))</f>
        <v>#REF!</v>
      </c>
      <c r="I16" s="10"/>
      <c r="J16" s="10"/>
      <c r="K16" s="10"/>
      <c r="L16" s="10"/>
      <c r="M16" s="10"/>
      <c r="N16" s="10"/>
      <c r="O16" s="10"/>
      <c r="P16" s="10"/>
      <c r="Q16" s="10"/>
      <c r="R16" s="16" t="e">
        <f>SUMPRODUCT((#REF!=A16)*(#REF!="*"))</f>
        <v>#REF!</v>
      </c>
      <c r="S16" s="17">
        <v>44341</v>
      </c>
      <c r="T16" s="17">
        <v>43418</v>
      </c>
    </row>
    <row r="17" spans="1:20" ht="18" customHeight="1">
      <c r="A17" s="11">
        <v>14</v>
      </c>
      <c r="B17" s="10" t="e">
        <f>SUMPRODUCT((#REF!=A17)*(LEN(#REF!)-LEN(SUBSTITUTE(#REF!,"D",""))))</f>
        <v>#REF!</v>
      </c>
      <c r="C17" s="10" t="e">
        <f>SUMPRODUCT((#REF!=A17)*(LEN(#REF!)-LEN(SUBSTITUTE(#REF!,"X",""))))</f>
        <v>#REF!</v>
      </c>
      <c r="D17" s="10" t="e">
        <f t="shared" si="0"/>
        <v>#REF!</v>
      </c>
      <c r="E17" s="10" t="e">
        <f>COUNTIF(#REF!,A17)</f>
        <v>#REF!</v>
      </c>
      <c r="F17" s="10" t="e">
        <f t="shared" si="1"/>
        <v>#REF!</v>
      </c>
      <c r="G17" s="10" t="e">
        <f>SUMPRODUCT((#REF!=A17)*(#REF!="不属实")*(#REF!="是"))</f>
        <v>#REF!</v>
      </c>
      <c r="H17" s="10" t="e">
        <f>SUMPRODUCT((#REF!=A17)*(#REF!="是"))</f>
        <v>#REF!</v>
      </c>
      <c r="I17" s="10"/>
      <c r="J17" s="10"/>
      <c r="K17" s="10"/>
      <c r="L17" s="10"/>
      <c r="M17" s="10"/>
      <c r="N17" s="10"/>
      <c r="O17" s="10"/>
      <c r="P17" s="10"/>
      <c r="Q17" s="10"/>
      <c r="R17" s="16" t="e">
        <f>SUMPRODUCT((#REF!=A17)*(#REF!="*"))</f>
        <v>#REF!</v>
      </c>
      <c r="S17" s="17">
        <v>44342</v>
      </c>
      <c r="T17" s="17">
        <v>43419</v>
      </c>
    </row>
    <row r="18" spans="1:20" ht="18" customHeight="1">
      <c r="A18" s="10">
        <v>15</v>
      </c>
      <c r="B18" s="10" t="e">
        <f>SUMPRODUCT((#REF!=A18)*(LEN(#REF!)-LEN(SUBSTITUTE(#REF!,"D",""))))</f>
        <v>#REF!</v>
      </c>
      <c r="C18" s="10" t="e">
        <f>SUMPRODUCT((#REF!=A18)*(LEN(#REF!)-LEN(SUBSTITUTE(#REF!,"X",""))))</f>
        <v>#REF!</v>
      </c>
      <c r="D18" s="10" t="e">
        <f t="shared" si="0"/>
        <v>#REF!</v>
      </c>
      <c r="E18" s="10" t="e">
        <f>COUNTIF(#REF!,A18)</f>
        <v>#REF!</v>
      </c>
      <c r="F18" s="10" t="e">
        <f t="shared" si="1"/>
        <v>#REF!</v>
      </c>
      <c r="G18" s="10" t="e">
        <f>SUMPRODUCT((#REF!=A18)*(#REF!="不属实")*(#REF!="是"))</f>
        <v>#REF!</v>
      </c>
      <c r="H18" s="10" t="e">
        <f>SUMPRODUCT((#REF!=A18)*(#REF!="是"))</f>
        <v>#REF!</v>
      </c>
      <c r="I18" s="10"/>
      <c r="J18" s="10"/>
      <c r="K18" s="10"/>
      <c r="L18" s="10"/>
      <c r="M18" s="10"/>
      <c r="N18" s="10"/>
      <c r="O18" s="10"/>
      <c r="P18" s="10"/>
      <c r="Q18" s="10"/>
      <c r="R18" s="16" t="e">
        <f>SUMPRODUCT((#REF!=A18)*(#REF!="*"))</f>
        <v>#REF!</v>
      </c>
      <c r="S18" s="17">
        <v>44343</v>
      </c>
      <c r="T18" s="17">
        <v>43420</v>
      </c>
    </row>
    <row r="19" spans="1:20" ht="18" customHeight="1">
      <c r="A19" s="11">
        <v>16</v>
      </c>
      <c r="B19" s="10" t="e">
        <f>SUMPRODUCT((#REF!=A19)*(LEN(#REF!)-LEN(SUBSTITUTE(#REF!,"D",""))))</f>
        <v>#REF!</v>
      </c>
      <c r="C19" s="10" t="e">
        <f>SUMPRODUCT((#REF!=A19)*(LEN(#REF!)-LEN(SUBSTITUTE(#REF!,"X",""))))</f>
        <v>#REF!</v>
      </c>
      <c r="D19" s="10" t="e">
        <f t="shared" si="0"/>
        <v>#REF!</v>
      </c>
      <c r="E19" s="10" t="e">
        <f>COUNTIF(#REF!,A19)</f>
        <v>#REF!</v>
      </c>
      <c r="F19" s="10" t="e">
        <f t="shared" si="1"/>
        <v>#REF!</v>
      </c>
      <c r="G19" s="10" t="e">
        <f>SUMPRODUCT((#REF!=A19)*(#REF!="不属实")*(#REF!="是"))</f>
        <v>#REF!</v>
      </c>
      <c r="H19" s="10" t="e">
        <f>SUMPRODUCT((#REF!=A19)*(#REF!="是"))</f>
        <v>#REF!</v>
      </c>
      <c r="I19" s="10"/>
      <c r="J19" s="10"/>
      <c r="K19" s="10"/>
      <c r="L19" s="10"/>
      <c r="M19" s="10"/>
      <c r="N19" s="10"/>
      <c r="O19" s="10"/>
      <c r="P19" s="10"/>
      <c r="Q19" s="10"/>
      <c r="R19" s="16" t="e">
        <f>SUMPRODUCT((#REF!=A19)*(#REF!="*"))</f>
        <v>#REF!</v>
      </c>
      <c r="S19" s="17">
        <v>44344</v>
      </c>
      <c r="T19" s="17">
        <v>43421</v>
      </c>
    </row>
    <row r="20" spans="1:20" ht="18" customHeight="1">
      <c r="A20" s="10">
        <v>17</v>
      </c>
      <c r="B20" s="10" t="e">
        <f>SUMPRODUCT((#REF!=A20)*(LEN(#REF!)-LEN(SUBSTITUTE(#REF!,"D",""))))</f>
        <v>#REF!</v>
      </c>
      <c r="C20" s="10" t="e">
        <f>SUMPRODUCT((#REF!=A20)*(LEN(#REF!)-LEN(SUBSTITUTE(#REF!,"X",""))))</f>
        <v>#REF!</v>
      </c>
      <c r="D20" s="10" t="e">
        <f t="shared" si="0"/>
        <v>#REF!</v>
      </c>
      <c r="E20" s="10" t="e">
        <f>COUNTIF(#REF!,A20)</f>
        <v>#REF!</v>
      </c>
      <c r="F20" s="10" t="e">
        <f t="shared" si="1"/>
        <v>#REF!</v>
      </c>
      <c r="G20" s="10" t="e">
        <f>SUMPRODUCT((#REF!=A20)*(#REF!="不属实")*(#REF!="是"))</f>
        <v>#REF!</v>
      </c>
      <c r="H20" s="10" t="e">
        <f>SUMPRODUCT((#REF!=A20)*(#REF!="是"))</f>
        <v>#REF!</v>
      </c>
      <c r="I20" s="10"/>
      <c r="J20" s="10"/>
      <c r="K20" s="10"/>
      <c r="L20" s="10"/>
      <c r="M20" s="10"/>
      <c r="N20" s="10"/>
      <c r="O20" s="10"/>
      <c r="P20" s="10"/>
      <c r="Q20" s="10"/>
      <c r="R20" s="16" t="e">
        <f>SUMPRODUCT((#REF!=A20)*(#REF!="*"))</f>
        <v>#REF!</v>
      </c>
      <c r="S20" s="17">
        <v>44345</v>
      </c>
      <c r="T20" s="17">
        <v>43422</v>
      </c>
    </row>
    <row r="21" spans="1:20" ht="18" customHeight="1">
      <c r="A21" s="11">
        <v>18</v>
      </c>
      <c r="B21" s="10" t="e">
        <f>SUMPRODUCT((#REF!=A21)*(LEN(#REF!)-LEN(SUBSTITUTE(#REF!,"D",""))))</f>
        <v>#REF!</v>
      </c>
      <c r="C21" s="10" t="e">
        <f>SUMPRODUCT((#REF!=A21)*(LEN(#REF!)-LEN(SUBSTITUTE(#REF!,"X",""))))</f>
        <v>#REF!</v>
      </c>
      <c r="D21" s="10" t="e">
        <f t="shared" si="0"/>
        <v>#REF!</v>
      </c>
      <c r="E21" s="10" t="e">
        <f>COUNTIF(#REF!,A21)</f>
        <v>#REF!</v>
      </c>
      <c r="F21" s="10" t="e">
        <f t="shared" si="1"/>
        <v>#REF!</v>
      </c>
      <c r="G21" s="10" t="e">
        <f>SUMPRODUCT((#REF!=A21)*(#REF!="不属实")*(#REF!="是"))</f>
        <v>#REF!</v>
      </c>
      <c r="H21" s="10" t="e">
        <f>SUMPRODUCT((#REF!=A21)*(#REF!="是"))</f>
        <v>#REF!</v>
      </c>
      <c r="I21" s="10"/>
      <c r="J21" s="10"/>
      <c r="K21" s="10"/>
      <c r="L21" s="10"/>
      <c r="M21" s="10"/>
      <c r="N21" s="10"/>
      <c r="O21" s="10"/>
      <c r="P21" s="10"/>
      <c r="Q21" s="10"/>
      <c r="R21" s="16" t="e">
        <f>SUMPRODUCT((#REF!=A21)*(#REF!="*"))</f>
        <v>#REF!</v>
      </c>
      <c r="S21" s="17">
        <v>44346</v>
      </c>
      <c r="T21" s="17">
        <v>43423</v>
      </c>
    </row>
    <row r="22" spans="1:20" ht="18" customHeight="1">
      <c r="A22" s="10">
        <v>19</v>
      </c>
      <c r="B22" s="10" t="e">
        <f>SUMPRODUCT((#REF!=A22)*(LEN(#REF!)-LEN(SUBSTITUTE(#REF!,"D",""))))</f>
        <v>#REF!</v>
      </c>
      <c r="C22" s="10" t="e">
        <f>SUMPRODUCT((#REF!=A22)*(LEN(#REF!)-LEN(SUBSTITUTE(#REF!,"X",""))))</f>
        <v>#REF!</v>
      </c>
      <c r="D22" s="10" t="e">
        <f t="shared" si="0"/>
        <v>#REF!</v>
      </c>
      <c r="E22" s="10" t="e">
        <f>COUNTIF(#REF!,A22)</f>
        <v>#REF!</v>
      </c>
      <c r="F22" s="10" t="e">
        <f t="shared" si="1"/>
        <v>#REF!</v>
      </c>
      <c r="G22" s="10" t="e">
        <f>SUMPRODUCT((#REF!=A22)*(#REF!="不属实")*(#REF!="是"))</f>
        <v>#REF!</v>
      </c>
      <c r="H22" s="10" t="e">
        <f>SUMPRODUCT((#REF!=A22)*(#REF!="是"))</f>
        <v>#REF!</v>
      </c>
      <c r="I22" s="10"/>
      <c r="J22" s="10"/>
      <c r="K22" s="10"/>
      <c r="L22" s="10"/>
      <c r="M22" s="10"/>
      <c r="N22" s="10"/>
      <c r="O22" s="10"/>
      <c r="P22" s="10"/>
      <c r="Q22" s="10"/>
      <c r="R22" s="16" t="e">
        <f>SUMPRODUCT((#REF!=A22)*(#REF!="*"))</f>
        <v>#REF!</v>
      </c>
      <c r="S22" s="17">
        <v>44347</v>
      </c>
      <c r="T22" s="17">
        <v>43424</v>
      </c>
    </row>
    <row r="23" spans="1:20" ht="18" customHeight="1">
      <c r="A23" s="11">
        <v>20</v>
      </c>
      <c r="B23" s="10" t="e">
        <f>SUMPRODUCT((#REF!=A23)*(LEN(#REF!)-LEN(SUBSTITUTE(#REF!,"D",""))))</f>
        <v>#REF!</v>
      </c>
      <c r="C23" s="10" t="e">
        <f>SUMPRODUCT((#REF!=A23)*(LEN(#REF!)-LEN(SUBSTITUTE(#REF!,"X",""))))</f>
        <v>#REF!</v>
      </c>
      <c r="D23" s="10" t="e">
        <f t="shared" si="0"/>
        <v>#REF!</v>
      </c>
      <c r="E23" s="10" t="e">
        <f>COUNTIF(#REF!,A23)</f>
        <v>#REF!</v>
      </c>
      <c r="F23" s="10" t="e">
        <f t="shared" si="1"/>
        <v>#REF!</v>
      </c>
      <c r="G23" s="10" t="e">
        <f>SUMPRODUCT((#REF!=A23)*(#REF!="不属实")*(#REF!="是"))</f>
        <v>#REF!</v>
      </c>
      <c r="H23" s="10" t="e">
        <f>SUMPRODUCT((#REF!=A23)*(#REF!="是"))</f>
        <v>#REF!</v>
      </c>
      <c r="I23" s="10"/>
      <c r="J23" s="10"/>
      <c r="K23" s="10"/>
      <c r="L23" s="10"/>
      <c r="M23" s="10"/>
      <c r="N23" s="10"/>
      <c r="O23" s="10"/>
      <c r="P23" s="10"/>
      <c r="Q23" s="10"/>
      <c r="R23" s="16" t="e">
        <f>SUMPRODUCT((#REF!=A23)*(#REF!="*"))</f>
        <v>#REF!</v>
      </c>
      <c r="S23" s="17">
        <v>44348</v>
      </c>
      <c r="T23" s="17">
        <v>43425</v>
      </c>
    </row>
    <row r="24" spans="1:20" ht="18" customHeight="1">
      <c r="A24" s="10">
        <v>21</v>
      </c>
      <c r="B24" s="11"/>
      <c r="C24" s="11"/>
      <c r="D24" s="11"/>
      <c r="E24" s="11"/>
      <c r="F24" s="11"/>
      <c r="G24" s="11"/>
      <c r="H24" s="11"/>
      <c r="I24" s="11"/>
      <c r="J24" s="11"/>
      <c r="K24" s="11"/>
      <c r="L24" s="11"/>
      <c r="M24" s="11"/>
      <c r="N24" s="11"/>
      <c r="O24" s="13"/>
      <c r="P24" s="11"/>
      <c r="Q24" s="11"/>
      <c r="R24" s="16"/>
      <c r="S24" s="17">
        <v>44349</v>
      </c>
      <c r="T24" s="17">
        <v>43426</v>
      </c>
    </row>
    <row r="25" spans="1:20" ht="18" customHeight="1">
      <c r="A25" s="11">
        <v>22</v>
      </c>
      <c r="B25" s="11"/>
      <c r="C25" s="11"/>
      <c r="D25" s="11"/>
      <c r="E25" s="11"/>
      <c r="F25" s="11"/>
      <c r="G25" s="11"/>
      <c r="H25" s="11"/>
      <c r="I25" s="11"/>
      <c r="J25" s="11"/>
      <c r="K25" s="11"/>
      <c r="L25" s="11"/>
      <c r="M25" s="11"/>
      <c r="N25" s="11"/>
      <c r="O25" s="14"/>
      <c r="P25" s="11"/>
      <c r="Q25" s="11"/>
      <c r="R25" s="16"/>
      <c r="S25" s="17">
        <v>44350</v>
      </c>
      <c r="T25" s="17">
        <v>43427</v>
      </c>
    </row>
    <row r="26" spans="1:20" ht="18" customHeight="1">
      <c r="A26" s="10">
        <v>23</v>
      </c>
      <c r="B26" s="11"/>
      <c r="C26" s="11"/>
      <c r="D26" s="11"/>
      <c r="E26" s="11"/>
      <c r="F26" s="11"/>
      <c r="G26" s="11"/>
      <c r="H26" s="11"/>
      <c r="I26" s="11"/>
      <c r="J26" s="11"/>
      <c r="K26" s="11"/>
      <c r="L26" s="11"/>
      <c r="M26" s="11"/>
      <c r="N26" s="11"/>
      <c r="O26" s="11"/>
      <c r="P26" s="11"/>
      <c r="Q26" s="11"/>
      <c r="R26" s="16"/>
      <c r="S26" s="17">
        <v>44351</v>
      </c>
      <c r="T26" s="17">
        <v>43428</v>
      </c>
    </row>
    <row r="27" spans="1:20" ht="18" customHeight="1">
      <c r="A27" s="11">
        <v>24</v>
      </c>
      <c r="B27" s="11"/>
      <c r="C27" s="11"/>
      <c r="D27" s="11"/>
      <c r="E27" s="11"/>
      <c r="F27" s="11"/>
      <c r="G27" s="11"/>
      <c r="H27" s="11"/>
      <c r="I27" s="11"/>
      <c r="J27" s="11"/>
      <c r="K27" s="11"/>
      <c r="L27" s="11"/>
      <c r="M27" s="11"/>
      <c r="N27" s="11"/>
      <c r="O27" s="13"/>
      <c r="P27" s="11"/>
      <c r="Q27" s="11"/>
      <c r="R27" s="16"/>
      <c r="S27" s="17">
        <v>44352</v>
      </c>
      <c r="T27" s="17">
        <v>43429</v>
      </c>
    </row>
    <row r="28" spans="1:20" ht="18" customHeight="1">
      <c r="A28" s="10">
        <v>25</v>
      </c>
      <c r="B28" s="11"/>
      <c r="C28" s="11"/>
      <c r="D28" s="11"/>
      <c r="E28" s="11"/>
      <c r="F28" s="11"/>
      <c r="G28" s="11"/>
      <c r="H28" s="11"/>
      <c r="I28" s="11"/>
      <c r="J28" s="11"/>
      <c r="K28" s="11"/>
      <c r="L28" s="11"/>
      <c r="M28" s="11"/>
      <c r="N28" s="11"/>
      <c r="O28" s="11"/>
      <c r="P28" s="11"/>
      <c r="Q28" s="11"/>
      <c r="R28" s="16"/>
      <c r="S28" s="17">
        <v>44353</v>
      </c>
      <c r="T28" s="17">
        <v>43430</v>
      </c>
    </row>
    <row r="29" spans="1:20" ht="18" customHeight="1">
      <c r="A29" s="11">
        <v>26</v>
      </c>
      <c r="B29" s="11"/>
      <c r="C29" s="11"/>
      <c r="D29" s="11"/>
      <c r="E29" s="11"/>
      <c r="F29" s="11"/>
      <c r="G29" s="11"/>
      <c r="H29" s="11"/>
      <c r="I29" s="11"/>
      <c r="J29" s="11"/>
      <c r="K29" s="11"/>
      <c r="L29" s="11"/>
      <c r="M29" s="11"/>
      <c r="N29" s="11"/>
      <c r="O29" s="11"/>
      <c r="P29" s="11"/>
      <c r="Q29" s="11"/>
      <c r="R29" s="16"/>
      <c r="S29" s="17">
        <v>44354</v>
      </c>
      <c r="T29" s="17">
        <v>43431</v>
      </c>
    </row>
    <row r="30" spans="1:20" ht="18" customHeight="1">
      <c r="A30" s="10">
        <v>27</v>
      </c>
      <c r="B30" s="11"/>
      <c r="C30" s="11"/>
      <c r="D30" s="11"/>
      <c r="E30" s="11"/>
      <c r="F30" s="11"/>
      <c r="G30" s="11"/>
      <c r="H30" s="11"/>
      <c r="I30" s="11"/>
      <c r="J30" s="11"/>
      <c r="K30" s="11"/>
      <c r="L30" s="11"/>
      <c r="M30" s="11"/>
      <c r="N30" s="11"/>
      <c r="O30" s="13"/>
      <c r="P30" s="11"/>
      <c r="Q30" s="11"/>
      <c r="R30" s="16"/>
      <c r="S30" s="17">
        <v>44355</v>
      </c>
      <c r="T30" s="17">
        <v>43432</v>
      </c>
    </row>
    <row r="31" spans="1:18" ht="18" customHeight="1">
      <c r="A31" s="11">
        <v>28</v>
      </c>
      <c r="B31" s="11"/>
      <c r="C31" s="11"/>
      <c r="D31" s="11"/>
      <c r="E31" s="11"/>
      <c r="F31" s="11"/>
      <c r="G31" s="11"/>
      <c r="H31" s="11"/>
      <c r="I31" s="11"/>
      <c r="J31" s="11"/>
      <c r="K31" s="11"/>
      <c r="L31" s="11"/>
      <c r="M31" s="11"/>
      <c r="N31" s="11"/>
      <c r="O31" s="13"/>
      <c r="P31" s="11"/>
      <c r="Q31" s="11"/>
      <c r="R31" s="16"/>
    </row>
    <row r="32" spans="1:18" ht="18" customHeight="1">
      <c r="A32" s="10">
        <v>29</v>
      </c>
      <c r="B32" s="11"/>
      <c r="C32" s="11"/>
      <c r="D32" s="11"/>
      <c r="E32" s="11"/>
      <c r="F32" s="11"/>
      <c r="G32" s="11"/>
      <c r="H32" s="11"/>
      <c r="I32" s="11"/>
      <c r="J32" s="11"/>
      <c r="K32" s="11"/>
      <c r="L32" s="11"/>
      <c r="M32" s="11"/>
      <c r="N32" s="11"/>
      <c r="O32" s="11"/>
      <c r="P32" s="11"/>
      <c r="Q32" s="11"/>
      <c r="R32" s="16"/>
    </row>
    <row r="33" spans="1:18" ht="18" customHeight="1">
      <c r="A33" s="11">
        <v>30</v>
      </c>
      <c r="B33" s="11"/>
      <c r="C33" s="11"/>
      <c r="D33" s="11"/>
      <c r="E33" s="11"/>
      <c r="F33" s="11"/>
      <c r="G33" s="11"/>
      <c r="H33" s="11"/>
      <c r="I33" s="11"/>
      <c r="J33" s="11"/>
      <c r="K33" s="11"/>
      <c r="L33" s="11"/>
      <c r="M33" s="11"/>
      <c r="N33" s="11"/>
      <c r="O33" s="11"/>
      <c r="P33" s="11"/>
      <c r="Q33" s="11"/>
      <c r="R33" s="16"/>
    </row>
    <row r="34" spans="1:18" ht="18" customHeight="1">
      <c r="A34" s="11">
        <v>31</v>
      </c>
      <c r="B34" s="11"/>
      <c r="C34" s="11"/>
      <c r="D34" s="11"/>
      <c r="E34" s="11"/>
      <c r="F34" s="11"/>
      <c r="G34" s="11"/>
      <c r="H34" s="11"/>
      <c r="I34" s="11"/>
      <c r="J34" s="11"/>
      <c r="K34" s="11"/>
      <c r="L34" s="11"/>
      <c r="M34" s="11"/>
      <c r="N34" s="11"/>
      <c r="O34" s="11"/>
      <c r="P34" s="11"/>
      <c r="Q34" s="11"/>
      <c r="R34" s="16"/>
    </row>
    <row r="35" spans="1:18" ht="24" customHeight="1">
      <c r="A35" s="11" t="s">
        <v>21</v>
      </c>
      <c r="B35" s="12" t="e">
        <f aca="true" t="shared" si="2" ref="B35:R35">SUM(B4:B34)</f>
        <v>#REF!</v>
      </c>
      <c r="C35" s="12" t="e">
        <f t="shared" si="2"/>
        <v>#REF!</v>
      </c>
      <c r="D35" s="12" t="e">
        <f t="shared" si="2"/>
        <v>#REF!</v>
      </c>
      <c r="E35" s="12" t="e">
        <f t="shared" si="2"/>
        <v>#REF!</v>
      </c>
      <c r="F35" s="12" t="e">
        <f t="shared" si="2"/>
        <v>#REF!</v>
      </c>
      <c r="G35" s="12" t="e">
        <f t="shared" si="2"/>
        <v>#REF!</v>
      </c>
      <c r="H35" s="12" t="e">
        <f t="shared" si="2"/>
        <v>#REF!</v>
      </c>
      <c r="I35" s="12" t="e">
        <f t="shared" si="2"/>
        <v>#REF!</v>
      </c>
      <c r="J35" s="12" t="e">
        <f t="shared" si="2"/>
        <v>#REF!</v>
      </c>
      <c r="K35" s="12" t="e">
        <f t="shared" si="2"/>
        <v>#REF!</v>
      </c>
      <c r="L35" s="12">
        <f t="shared" si="2"/>
        <v>0</v>
      </c>
      <c r="M35" s="12">
        <f t="shared" si="2"/>
        <v>0</v>
      </c>
      <c r="N35" s="12">
        <f t="shared" si="2"/>
        <v>0</v>
      </c>
      <c r="O35" s="12">
        <f t="shared" si="2"/>
        <v>0</v>
      </c>
      <c r="P35" s="12">
        <f t="shared" si="2"/>
        <v>0</v>
      </c>
      <c r="Q35" s="12">
        <f t="shared" si="2"/>
        <v>0</v>
      </c>
      <c r="R35" s="12" t="e">
        <f t="shared" si="2"/>
        <v>#REF!</v>
      </c>
    </row>
    <row r="37" spans="1:17" ht="189.75" customHeight="1">
      <c r="A37" s="25" t="e">
        <f ca="1">TEXT("截至"&amp;TEXT(TODAY(),"m月d日")&amp;"，收到中央生态环境保护督察“回头看”转办件共计"&amp;D35&amp;"件（来电"&amp;B35&amp;"件、来信"&amp;C35&amp;"件），其中，标“*”问题"&amp;R35&amp;"件。"&amp;CHAR(10)&amp;"我市高度重视，及时组织查处。截至"&amp;TEXT(TODAY(),"m月d日")&amp;"9时，转办的"&amp;D35&amp;"件举报材料已办结"&amp;H35&amp;"件，正在办理"&amp;D35-H35&amp;"件。其中，确认属实的"&amp;F35&amp;"件，不属实"&amp;G35&amp;"件。对于属实的问题，分别采取了关停取缔、行政处罚、责令改正等措施；共对"&amp;Q35&amp;"名相关责任人进行了诫勉谈话、党纪政纪处分等处理；公安部门立案侦查"&amp;L35&amp;"起，行政拘留"&amp;M35&amp;"人，刑事拘留"&amp;N35&amp;"人。","!0")</f>
        <v>#REF!</v>
      </c>
      <c r="B37" s="26"/>
      <c r="C37" s="26"/>
      <c r="D37" s="26"/>
      <c r="E37" s="26"/>
      <c r="F37" s="26"/>
      <c r="G37" s="26"/>
      <c r="H37" s="26"/>
      <c r="I37" s="26"/>
      <c r="J37" s="26"/>
      <c r="K37" s="26"/>
      <c r="L37" s="26"/>
      <c r="M37" s="26"/>
      <c r="N37" s="26"/>
      <c r="O37" s="26"/>
      <c r="P37" s="26"/>
      <c r="Q37" s="26"/>
    </row>
    <row r="62" spans="16:17" ht="13.5">
      <c r="P62" s="15"/>
      <c r="Q62" s="18"/>
    </row>
  </sheetData>
  <sheetProtection/>
  <mergeCells count="15">
    <mergeCell ref="A37:Q37"/>
    <mergeCell ref="A2:A3"/>
    <mergeCell ref="E2:E3"/>
    <mergeCell ref="I2:I3"/>
    <mergeCell ref="J2:J3"/>
    <mergeCell ref="K2:K3"/>
    <mergeCell ref="L2:L3"/>
    <mergeCell ref="O2:O3"/>
    <mergeCell ref="P2:P3"/>
    <mergeCell ref="Q2:Q3"/>
    <mergeCell ref="R2:R3"/>
    <mergeCell ref="A1:Q1"/>
    <mergeCell ref="B2:D2"/>
    <mergeCell ref="F2:H2"/>
    <mergeCell ref="M2:N2"/>
  </mergeCells>
  <printOptions/>
  <pageMargins left="0.75" right="0.75" top="0.16" bottom="0.2" header="0.51" footer="0.2"/>
  <pageSetup fitToHeight="0" fitToWidth="1" orientation="landscape" paperSize="9" scale="89"/>
</worksheet>
</file>

<file path=xl/worksheets/sheet2.xml><?xml version="1.0" encoding="utf-8"?>
<worksheet xmlns="http://schemas.openxmlformats.org/spreadsheetml/2006/main" xmlns:r="http://schemas.openxmlformats.org/officeDocument/2006/relationships">
  <sheetPr>
    <pageSetUpPr fitToPage="1"/>
  </sheetPr>
  <dimension ref="A1:J104"/>
  <sheetViews>
    <sheetView tabSelected="1" zoomScale="85" zoomScaleNormal="85" zoomScaleSheetLayoutView="100" workbookViewId="0" topLeftCell="A1">
      <selection activeCell="C3" sqref="C3"/>
    </sheetView>
  </sheetViews>
  <sheetFormatPr defaultColWidth="9.00390625" defaultRowHeight="15"/>
  <cols>
    <col min="1" max="1" width="4.421875" style="0" customWidth="1"/>
    <col min="2" max="2" width="10.7109375" style="1" customWidth="1"/>
    <col min="3" max="3" width="41.00390625" style="1" customWidth="1"/>
    <col min="4" max="4" width="9.00390625" style="0" customWidth="1"/>
    <col min="5" max="5" width="7.8515625" style="0" customWidth="1"/>
    <col min="6" max="6" width="79.57421875" style="0" customWidth="1"/>
    <col min="7" max="7" width="6.00390625" style="0" customWidth="1"/>
    <col min="8" max="8" width="42.140625" style="0" customWidth="1"/>
    <col min="9" max="9" width="5.28125" style="0" customWidth="1"/>
    <col min="10" max="10" width="5.140625" style="0" customWidth="1"/>
  </cols>
  <sheetData>
    <row r="1" spans="1:10" ht="63" customHeight="1">
      <c r="A1" s="27" t="s">
        <v>461</v>
      </c>
      <c r="B1" s="27"/>
      <c r="C1" s="27"/>
      <c r="D1" s="27"/>
      <c r="E1" s="27"/>
      <c r="F1" s="27"/>
      <c r="G1" s="27"/>
      <c r="H1" s="27"/>
      <c r="I1" s="27"/>
      <c r="J1" s="27"/>
    </row>
    <row r="2" spans="1:10" ht="27">
      <c r="A2" s="2" t="s">
        <v>22</v>
      </c>
      <c r="B2" s="3" t="s">
        <v>23</v>
      </c>
      <c r="C2" s="3" t="s">
        <v>24</v>
      </c>
      <c r="D2" s="2" t="s">
        <v>25</v>
      </c>
      <c r="E2" s="2" t="s">
        <v>26</v>
      </c>
      <c r="F2" s="2" t="s">
        <v>27</v>
      </c>
      <c r="G2" s="2" t="s">
        <v>28</v>
      </c>
      <c r="H2" s="2" t="s">
        <v>29</v>
      </c>
      <c r="I2" s="2" t="s">
        <v>30</v>
      </c>
      <c r="J2" s="2" t="s">
        <v>31</v>
      </c>
    </row>
    <row r="3" spans="1:10" ht="126">
      <c r="A3" s="4">
        <f>ROW()-2</f>
        <v>1</v>
      </c>
      <c r="B3" s="5" t="s">
        <v>32</v>
      </c>
      <c r="C3" s="6" t="s">
        <v>33</v>
      </c>
      <c r="D3" s="7" t="s">
        <v>34</v>
      </c>
      <c r="E3" s="8" t="s">
        <v>35</v>
      </c>
      <c r="F3" s="8" t="s">
        <v>36</v>
      </c>
      <c r="G3" s="8" t="s">
        <v>37</v>
      </c>
      <c r="H3" s="8" t="s">
        <v>38</v>
      </c>
      <c r="I3" s="8" t="s">
        <v>39</v>
      </c>
      <c r="J3" s="8" t="s">
        <v>40</v>
      </c>
    </row>
    <row r="4" spans="1:10" ht="157.5">
      <c r="A4" s="4">
        <f aca="true" t="shared" si="0" ref="A4:A13">ROW()-2</f>
        <v>2</v>
      </c>
      <c r="B4" s="5" t="s">
        <v>41</v>
      </c>
      <c r="C4" s="19" t="s">
        <v>326</v>
      </c>
      <c r="D4" s="7" t="s">
        <v>34</v>
      </c>
      <c r="E4" s="8" t="s">
        <v>42</v>
      </c>
      <c r="F4" s="8" t="s">
        <v>43</v>
      </c>
      <c r="G4" s="8" t="s">
        <v>37</v>
      </c>
      <c r="H4" s="8" t="s">
        <v>44</v>
      </c>
      <c r="I4" s="8" t="s">
        <v>39</v>
      </c>
      <c r="J4" s="8" t="s">
        <v>40</v>
      </c>
    </row>
    <row r="5" spans="1:10" ht="173.25">
      <c r="A5" s="4">
        <f t="shared" si="0"/>
        <v>3</v>
      </c>
      <c r="B5" s="5" t="s">
        <v>45</v>
      </c>
      <c r="C5" s="19" t="s">
        <v>327</v>
      </c>
      <c r="D5" s="7" t="s">
        <v>34</v>
      </c>
      <c r="E5" s="8" t="s">
        <v>46</v>
      </c>
      <c r="F5" s="8" t="s">
        <v>47</v>
      </c>
      <c r="G5" s="8" t="s">
        <v>37</v>
      </c>
      <c r="H5" s="8" t="s">
        <v>48</v>
      </c>
      <c r="I5" s="8" t="s">
        <v>39</v>
      </c>
      <c r="J5" s="8" t="s">
        <v>40</v>
      </c>
    </row>
    <row r="6" spans="1:10" ht="189">
      <c r="A6" s="4">
        <f t="shared" si="0"/>
        <v>4</v>
      </c>
      <c r="B6" s="5" t="s">
        <v>49</v>
      </c>
      <c r="C6" s="6" t="s">
        <v>50</v>
      </c>
      <c r="D6" s="7" t="s">
        <v>34</v>
      </c>
      <c r="E6" s="8" t="s">
        <v>35</v>
      </c>
      <c r="F6" s="20" t="s">
        <v>328</v>
      </c>
      <c r="G6" s="8" t="s">
        <v>37</v>
      </c>
      <c r="H6" s="8" t="s">
        <v>51</v>
      </c>
      <c r="I6" s="8" t="s">
        <v>39</v>
      </c>
      <c r="J6" s="8" t="s">
        <v>40</v>
      </c>
    </row>
    <row r="7" spans="1:10" ht="141.75">
      <c r="A7" s="4">
        <f t="shared" si="0"/>
        <v>5</v>
      </c>
      <c r="B7" s="5" t="s">
        <v>52</v>
      </c>
      <c r="C7" s="6" t="s">
        <v>53</v>
      </c>
      <c r="D7" s="7" t="s">
        <v>34</v>
      </c>
      <c r="E7" s="8" t="s">
        <v>35</v>
      </c>
      <c r="F7" s="8" t="s">
        <v>54</v>
      </c>
      <c r="G7" s="8" t="s">
        <v>37</v>
      </c>
      <c r="H7" s="8" t="s">
        <v>55</v>
      </c>
      <c r="I7" s="8" t="s">
        <v>39</v>
      </c>
      <c r="J7" s="8" t="s">
        <v>40</v>
      </c>
    </row>
    <row r="8" spans="1:10" ht="94.5">
      <c r="A8" s="4">
        <f t="shared" si="0"/>
        <v>6</v>
      </c>
      <c r="B8" s="5" t="s">
        <v>56</v>
      </c>
      <c r="C8" s="6" t="s">
        <v>57</v>
      </c>
      <c r="D8" s="7" t="s">
        <v>34</v>
      </c>
      <c r="E8" s="8" t="s">
        <v>42</v>
      </c>
      <c r="F8" s="8" t="s">
        <v>58</v>
      </c>
      <c r="G8" s="8" t="s">
        <v>37</v>
      </c>
      <c r="H8" s="8" t="s">
        <v>59</v>
      </c>
      <c r="I8" s="8" t="s">
        <v>39</v>
      </c>
      <c r="J8" s="8" t="s">
        <v>40</v>
      </c>
    </row>
    <row r="9" spans="1:10" ht="204.75">
      <c r="A9" s="4">
        <f t="shared" si="0"/>
        <v>7</v>
      </c>
      <c r="B9" s="5" t="s">
        <v>60</v>
      </c>
      <c r="C9" s="6" t="s">
        <v>61</v>
      </c>
      <c r="D9" s="7" t="s">
        <v>62</v>
      </c>
      <c r="E9" s="8" t="s">
        <v>42</v>
      </c>
      <c r="F9" s="20" t="s">
        <v>329</v>
      </c>
      <c r="G9" s="8" t="s">
        <v>37</v>
      </c>
      <c r="H9" s="20" t="s">
        <v>330</v>
      </c>
      <c r="I9" s="8" t="s">
        <v>39</v>
      </c>
      <c r="J9" s="8" t="s">
        <v>40</v>
      </c>
    </row>
    <row r="10" spans="1:10" ht="405">
      <c r="A10" s="4">
        <f t="shared" si="0"/>
        <v>8</v>
      </c>
      <c r="B10" s="5" t="s">
        <v>63</v>
      </c>
      <c r="C10" s="6" t="s">
        <v>64</v>
      </c>
      <c r="D10" s="7" t="s">
        <v>62</v>
      </c>
      <c r="E10" s="8" t="s">
        <v>65</v>
      </c>
      <c r="F10" s="21" t="s">
        <v>331</v>
      </c>
      <c r="G10" s="8" t="s">
        <v>37</v>
      </c>
      <c r="H10" s="20" t="s">
        <v>332</v>
      </c>
      <c r="I10" s="8" t="s">
        <v>39</v>
      </c>
      <c r="J10" s="8" t="s">
        <v>40</v>
      </c>
    </row>
    <row r="11" spans="1:10" ht="110.25">
      <c r="A11" s="4">
        <f t="shared" si="0"/>
        <v>9</v>
      </c>
      <c r="B11" s="5" t="s">
        <v>66</v>
      </c>
      <c r="C11" s="6" t="s">
        <v>67</v>
      </c>
      <c r="D11" s="7" t="s">
        <v>62</v>
      </c>
      <c r="E11" s="8" t="s">
        <v>42</v>
      </c>
      <c r="F11" s="20" t="s">
        <v>333</v>
      </c>
      <c r="G11" s="8" t="s">
        <v>37</v>
      </c>
      <c r="H11" s="8" t="s">
        <v>68</v>
      </c>
      <c r="I11" s="8" t="s">
        <v>39</v>
      </c>
      <c r="J11" s="8" t="s">
        <v>40</v>
      </c>
    </row>
    <row r="12" spans="1:10" ht="110.25">
      <c r="A12" s="4">
        <f t="shared" si="0"/>
        <v>10</v>
      </c>
      <c r="B12" s="5" t="s">
        <v>69</v>
      </c>
      <c r="C12" s="6" t="s">
        <v>70</v>
      </c>
      <c r="D12" s="7" t="s">
        <v>71</v>
      </c>
      <c r="E12" s="8" t="s">
        <v>46</v>
      </c>
      <c r="F12" s="8" t="s">
        <v>364</v>
      </c>
      <c r="G12" s="8" t="s">
        <v>72</v>
      </c>
      <c r="H12" s="20" t="s">
        <v>365</v>
      </c>
      <c r="I12" s="8" t="s">
        <v>39</v>
      </c>
      <c r="J12" s="8" t="s">
        <v>40</v>
      </c>
    </row>
    <row r="13" spans="1:10" ht="189">
      <c r="A13" s="4">
        <f t="shared" si="0"/>
        <v>11</v>
      </c>
      <c r="B13" s="5" t="s">
        <v>73</v>
      </c>
      <c r="C13" s="6" t="s">
        <v>74</v>
      </c>
      <c r="D13" s="7" t="s">
        <v>75</v>
      </c>
      <c r="E13" s="8" t="s">
        <v>35</v>
      </c>
      <c r="F13" s="8" t="s">
        <v>350</v>
      </c>
      <c r="G13" s="8" t="s">
        <v>37</v>
      </c>
      <c r="H13" s="8" t="s">
        <v>76</v>
      </c>
      <c r="I13" s="8" t="s">
        <v>39</v>
      </c>
      <c r="J13" s="8" t="s">
        <v>40</v>
      </c>
    </row>
    <row r="14" spans="1:10" ht="236.25">
      <c r="A14" s="4">
        <f aca="true" t="shared" si="1" ref="A14:A23">ROW()-2</f>
        <v>12</v>
      </c>
      <c r="B14" s="5" t="s">
        <v>77</v>
      </c>
      <c r="C14" s="6" t="s">
        <v>78</v>
      </c>
      <c r="D14" s="7" t="s">
        <v>75</v>
      </c>
      <c r="E14" s="8" t="s">
        <v>35</v>
      </c>
      <c r="F14" s="8" t="s">
        <v>351</v>
      </c>
      <c r="G14" s="8" t="s">
        <v>37</v>
      </c>
      <c r="H14" s="8" t="s">
        <v>76</v>
      </c>
      <c r="I14" s="8" t="s">
        <v>39</v>
      </c>
      <c r="J14" s="8" t="s">
        <v>40</v>
      </c>
    </row>
    <row r="15" spans="1:10" ht="252">
      <c r="A15" s="4">
        <f t="shared" si="1"/>
        <v>13</v>
      </c>
      <c r="B15" s="5" t="s">
        <v>79</v>
      </c>
      <c r="C15" s="6" t="s">
        <v>80</v>
      </c>
      <c r="D15" s="7" t="s">
        <v>75</v>
      </c>
      <c r="E15" s="8" t="s">
        <v>35</v>
      </c>
      <c r="F15" s="8" t="s">
        <v>81</v>
      </c>
      <c r="G15" s="8" t="s">
        <v>37</v>
      </c>
      <c r="H15" s="8" t="s">
        <v>82</v>
      </c>
      <c r="I15" s="8" t="s">
        <v>39</v>
      </c>
      <c r="J15" s="8" t="s">
        <v>40</v>
      </c>
    </row>
    <row r="16" spans="1:10" ht="189">
      <c r="A16" s="4">
        <f t="shared" si="1"/>
        <v>14</v>
      </c>
      <c r="B16" s="5" t="s">
        <v>83</v>
      </c>
      <c r="C16" s="6" t="s">
        <v>84</v>
      </c>
      <c r="D16" s="7" t="s">
        <v>71</v>
      </c>
      <c r="E16" s="8" t="s">
        <v>65</v>
      </c>
      <c r="F16" s="8" t="s">
        <v>372</v>
      </c>
      <c r="G16" s="8" t="s">
        <v>37</v>
      </c>
      <c r="H16" s="8" t="s">
        <v>373</v>
      </c>
      <c r="I16" s="8" t="s">
        <v>39</v>
      </c>
      <c r="J16" s="8" t="s">
        <v>40</v>
      </c>
    </row>
    <row r="17" spans="1:10" ht="78.75">
      <c r="A17" s="4">
        <f t="shared" si="1"/>
        <v>15</v>
      </c>
      <c r="B17" s="5" t="s">
        <v>85</v>
      </c>
      <c r="C17" s="19" t="s">
        <v>375</v>
      </c>
      <c r="D17" s="7" t="s">
        <v>71</v>
      </c>
      <c r="E17" s="8" t="s">
        <v>46</v>
      </c>
      <c r="F17" s="20" t="s">
        <v>374</v>
      </c>
      <c r="G17" s="8" t="s">
        <v>37</v>
      </c>
      <c r="H17" s="8" t="s">
        <v>352</v>
      </c>
      <c r="I17" s="8" t="s">
        <v>39</v>
      </c>
      <c r="J17" s="8" t="s">
        <v>40</v>
      </c>
    </row>
    <row r="18" spans="1:10" ht="220.5">
      <c r="A18" s="4">
        <f t="shared" si="1"/>
        <v>16</v>
      </c>
      <c r="B18" s="5" t="s">
        <v>86</v>
      </c>
      <c r="C18" s="6" t="s">
        <v>87</v>
      </c>
      <c r="D18" s="7" t="s">
        <v>71</v>
      </c>
      <c r="E18" s="8" t="s">
        <v>65</v>
      </c>
      <c r="F18" s="20" t="s">
        <v>449</v>
      </c>
      <c r="G18" s="8" t="s">
        <v>37</v>
      </c>
      <c r="H18" s="20" t="s">
        <v>450</v>
      </c>
      <c r="I18" s="8" t="s">
        <v>39</v>
      </c>
      <c r="J18" s="8" t="s">
        <v>40</v>
      </c>
    </row>
    <row r="19" spans="1:10" ht="94.5">
      <c r="A19" s="4">
        <f t="shared" si="1"/>
        <v>17</v>
      </c>
      <c r="B19" s="5" t="s">
        <v>88</v>
      </c>
      <c r="C19" s="6" t="s">
        <v>89</v>
      </c>
      <c r="D19" s="7" t="s">
        <v>75</v>
      </c>
      <c r="E19" s="8" t="s">
        <v>42</v>
      </c>
      <c r="F19" s="8" t="s">
        <v>90</v>
      </c>
      <c r="G19" s="8" t="s">
        <v>37</v>
      </c>
      <c r="H19" s="8" t="s">
        <v>91</v>
      </c>
      <c r="I19" s="8" t="s">
        <v>39</v>
      </c>
      <c r="J19" s="8" t="s">
        <v>40</v>
      </c>
    </row>
    <row r="20" spans="1:10" ht="204.75">
      <c r="A20" s="4">
        <f t="shared" si="1"/>
        <v>18</v>
      </c>
      <c r="B20" s="5" t="s">
        <v>92</v>
      </c>
      <c r="C20" s="6" t="s">
        <v>93</v>
      </c>
      <c r="D20" s="7" t="s">
        <v>94</v>
      </c>
      <c r="E20" s="8" t="s">
        <v>35</v>
      </c>
      <c r="F20" s="20" t="s">
        <v>376</v>
      </c>
      <c r="G20" s="8" t="s">
        <v>37</v>
      </c>
      <c r="H20" s="20" t="s">
        <v>377</v>
      </c>
      <c r="I20" s="8" t="s">
        <v>39</v>
      </c>
      <c r="J20" s="8" t="s">
        <v>40</v>
      </c>
    </row>
    <row r="21" spans="1:10" ht="173.25">
      <c r="A21" s="4">
        <f t="shared" si="1"/>
        <v>19</v>
      </c>
      <c r="B21" s="5" t="s">
        <v>95</v>
      </c>
      <c r="C21" s="19" t="s">
        <v>378</v>
      </c>
      <c r="D21" s="7" t="s">
        <v>94</v>
      </c>
      <c r="E21" s="8" t="s">
        <v>65</v>
      </c>
      <c r="F21" s="20" t="s">
        <v>401</v>
      </c>
      <c r="G21" s="8" t="s">
        <v>37</v>
      </c>
      <c r="H21" s="20" t="s">
        <v>402</v>
      </c>
      <c r="I21" s="8" t="s">
        <v>39</v>
      </c>
      <c r="J21" s="8" t="s">
        <v>40</v>
      </c>
    </row>
    <row r="22" spans="1:10" ht="141.75">
      <c r="A22" s="4">
        <f t="shared" si="1"/>
        <v>20</v>
      </c>
      <c r="B22" s="5" t="s">
        <v>96</v>
      </c>
      <c r="C22" s="6" t="s">
        <v>97</v>
      </c>
      <c r="D22" s="7" t="s">
        <v>71</v>
      </c>
      <c r="E22" s="8" t="s">
        <v>42</v>
      </c>
      <c r="F22" s="8" t="s">
        <v>366</v>
      </c>
      <c r="G22" s="8" t="s">
        <v>37</v>
      </c>
      <c r="H22" s="8" t="s">
        <v>367</v>
      </c>
      <c r="I22" s="8" t="s">
        <v>39</v>
      </c>
      <c r="J22" s="8" t="s">
        <v>40</v>
      </c>
    </row>
    <row r="23" spans="1:10" ht="141.75">
      <c r="A23" s="4">
        <f t="shared" si="1"/>
        <v>21</v>
      </c>
      <c r="B23" s="5" t="s">
        <v>98</v>
      </c>
      <c r="C23" s="6" t="s">
        <v>99</v>
      </c>
      <c r="D23" s="7" t="s">
        <v>71</v>
      </c>
      <c r="E23" s="8" t="s">
        <v>42</v>
      </c>
      <c r="F23" s="8" t="s">
        <v>353</v>
      </c>
      <c r="G23" s="8" t="s">
        <v>37</v>
      </c>
      <c r="H23" s="8" t="s">
        <v>100</v>
      </c>
      <c r="I23" s="8" t="s">
        <v>39</v>
      </c>
      <c r="J23" s="8" t="s">
        <v>40</v>
      </c>
    </row>
    <row r="24" spans="1:10" ht="157.5">
      <c r="A24" s="4">
        <f aca="true" t="shared" si="2" ref="A24:A33">ROW()-2</f>
        <v>22</v>
      </c>
      <c r="B24" s="5" t="s">
        <v>101</v>
      </c>
      <c r="C24" s="6" t="s">
        <v>102</v>
      </c>
      <c r="D24" s="7" t="s">
        <v>103</v>
      </c>
      <c r="E24" s="8" t="s">
        <v>35</v>
      </c>
      <c r="F24" s="20" t="s">
        <v>379</v>
      </c>
      <c r="G24" s="8" t="s">
        <v>37</v>
      </c>
      <c r="H24" s="20" t="s">
        <v>380</v>
      </c>
      <c r="I24" s="8" t="s">
        <v>39</v>
      </c>
      <c r="J24" s="8" t="s">
        <v>40</v>
      </c>
    </row>
    <row r="25" spans="1:10" ht="157.5">
      <c r="A25" s="4">
        <f t="shared" si="2"/>
        <v>23</v>
      </c>
      <c r="B25" s="5" t="s">
        <v>104</v>
      </c>
      <c r="C25" s="6" t="s">
        <v>105</v>
      </c>
      <c r="D25" s="7" t="s">
        <v>71</v>
      </c>
      <c r="E25" s="8" t="s">
        <v>46</v>
      </c>
      <c r="F25" s="8" t="s">
        <v>354</v>
      </c>
      <c r="G25" s="8" t="s">
        <v>37</v>
      </c>
      <c r="H25" s="8" t="s">
        <v>355</v>
      </c>
      <c r="I25" s="8" t="s">
        <v>39</v>
      </c>
      <c r="J25" s="8" t="s">
        <v>40</v>
      </c>
    </row>
    <row r="26" spans="1:10" ht="141.75">
      <c r="A26" s="4">
        <f t="shared" si="2"/>
        <v>24</v>
      </c>
      <c r="B26" s="5" t="s">
        <v>106</v>
      </c>
      <c r="C26" s="6" t="s">
        <v>107</v>
      </c>
      <c r="D26" s="7" t="s">
        <v>71</v>
      </c>
      <c r="E26" s="8" t="s">
        <v>108</v>
      </c>
      <c r="F26" s="8" t="s">
        <v>109</v>
      </c>
      <c r="G26" s="8" t="s">
        <v>37</v>
      </c>
      <c r="H26" s="8" t="s">
        <v>110</v>
      </c>
      <c r="I26" s="8" t="s">
        <v>39</v>
      </c>
      <c r="J26" s="8"/>
    </row>
    <row r="27" spans="1:10" ht="189">
      <c r="A27" s="4">
        <f t="shared" si="2"/>
        <v>25</v>
      </c>
      <c r="B27" s="5" t="s">
        <v>111</v>
      </c>
      <c r="C27" s="6" t="s">
        <v>112</v>
      </c>
      <c r="D27" s="7" t="s">
        <v>75</v>
      </c>
      <c r="E27" s="8" t="s">
        <v>42</v>
      </c>
      <c r="F27" s="8" t="s">
        <v>113</v>
      </c>
      <c r="G27" s="8" t="s">
        <v>37</v>
      </c>
      <c r="H27" s="8" t="s">
        <v>114</v>
      </c>
      <c r="I27" s="8" t="s">
        <v>39</v>
      </c>
      <c r="J27" s="8" t="s">
        <v>40</v>
      </c>
    </row>
    <row r="28" spans="1:10" ht="220.5">
      <c r="A28" s="4">
        <f t="shared" si="2"/>
        <v>26</v>
      </c>
      <c r="B28" s="5" t="s">
        <v>115</v>
      </c>
      <c r="C28" s="6" t="s">
        <v>116</v>
      </c>
      <c r="D28" s="7" t="s">
        <v>75</v>
      </c>
      <c r="E28" s="8" t="s">
        <v>35</v>
      </c>
      <c r="F28" s="8" t="s">
        <v>356</v>
      </c>
      <c r="G28" s="8" t="s">
        <v>37</v>
      </c>
      <c r="H28" s="8" t="s">
        <v>117</v>
      </c>
      <c r="I28" s="8" t="s">
        <v>39</v>
      </c>
      <c r="J28" s="8" t="s">
        <v>40</v>
      </c>
    </row>
    <row r="29" spans="1:10" ht="110.25">
      <c r="A29" s="4">
        <f t="shared" si="2"/>
        <v>27</v>
      </c>
      <c r="B29" s="5" t="s">
        <v>118</v>
      </c>
      <c r="C29" s="6" t="s">
        <v>119</v>
      </c>
      <c r="D29" s="7" t="s">
        <v>120</v>
      </c>
      <c r="E29" s="8" t="s">
        <v>121</v>
      </c>
      <c r="F29" s="8" t="s">
        <v>334</v>
      </c>
      <c r="G29" s="8" t="s">
        <v>122</v>
      </c>
      <c r="H29" s="8" t="s">
        <v>335</v>
      </c>
      <c r="I29" s="8" t="s">
        <v>39</v>
      </c>
      <c r="J29" s="8" t="s">
        <v>40</v>
      </c>
    </row>
    <row r="30" spans="1:10" ht="94.5">
      <c r="A30" s="4">
        <f t="shared" si="2"/>
        <v>28</v>
      </c>
      <c r="B30" s="5" t="s">
        <v>123</v>
      </c>
      <c r="C30" s="6" t="s">
        <v>124</v>
      </c>
      <c r="D30" s="7" t="s">
        <v>75</v>
      </c>
      <c r="E30" s="8" t="s">
        <v>42</v>
      </c>
      <c r="F30" s="8" t="s">
        <v>125</v>
      </c>
      <c r="G30" s="8" t="s">
        <v>37</v>
      </c>
      <c r="H30" s="8" t="s">
        <v>126</v>
      </c>
      <c r="I30" s="8" t="s">
        <v>39</v>
      </c>
      <c r="J30" s="8" t="s">
        <v>40</v>
      </c>
    </row>
    <row r="31" spans="1:10" ht="126">
      <c r="A31" s="4">
        <f t="shared" si="2"/>
        <v>29</v>
      </c>
      <c r="B31" s="5" t="s">
        <v>127</v>
      </c>
      <c r="C31" s="6" t="s">
        <v>128</v>
      </c>
      <c r="D31" s="7" t="s">
        <v>71</v>
      </c>
      <c r="E31" s="8" t="s">
        <v>35</v>
      </c>
      <c r="F31" s="20" t="s">
        <v>393</v>
      </c>
      <c r="G31" s="8" t="s">
        <v>37</v>
      </c>
      <c r="H31" s="20" t="s">
        <v>394</v>
      </c>
      <c r="I31" s="8" t="s">
        <v>39</v>
      </c>
      <c r="J31" s="8" t="s">
        <v>40</v>
      </c>
    </row>
    <row r="32" spans="1:10" ht="173.25">
      <c r="A32" s="4">
        <f t="shared" si="2"/>
        <v>30</v>
      </c>
      <c r="B32" s="5" t="s">
        <v>129</v>
      </c>
      <c r="C32" s="6" t="s">
        <v>130</v>
      </c>
      <c r="D32" s="7" t="s">
        <v>71</v>
      </c>
      <c r="E32" s="8" t="s">
        <v>121</v>
      </c>
      <c r="F32" s="8" t="s">
        <v>381</v>
      </c>
      <c r="G32" s="8" t="s">
        <v>37</v>
      </c>
      <c r="H32" s="8" t="s">
        <v>382</v>
      </c>
      <c r="I32" s="8" t="s">
        <v>39</v>
      </c>
      <c r="J32" s="8" t="s">
        <v>40</v>
      </c>
    </row>
    <row r="33" spans="1:10" ht="94.5">
      <c r="A33" s="4">
        <f t="shared" si="2"/>
        <v>31</v>
      </c>
      <c r="B33" s="5" t="s">
        <v>131</v>
      </c>
      <c r="C33" s="6" t="s">
        <v>132</v>
      </c>
      <c r="D33" s="7" t="s">
        <v>71</v>
      </c>
      <c r="E33" s="8" t="s">
        <v>65</v>
      </c>
      <c r="F33" s="8" t="s">
        <v>133</v>
      </c>
      <c r="G33" s="8" t="s">
        <v>37</v>
      </c>
      <c r="H33" s="8" t="s">
        <v>134</v>
      </c>
      <c r="I33" s="8" t="s">
        <v>39</v>
      </c>
      <c r="J33" s="8" t="s">
        <v>40</v>
      </c>
    </row>
    <row r="34" spans="1:10" ht="141.75">
      <c r="A34" s="4">
        <f aca="true" t="shared" si="3" ref="A34:A43">ROW()-2</f>
        <v>32</v>
      </c>
      <c r="B34" s="5" t="s">
        <v>135</v>
      </c>
      <c r="C34" s="6" t="s">
        <v>136</v>
      </c>
      <c r="D34" s="7" t="s">
        <v>120</v>
      </c>
      <c r="E34" s="8" t="s">
        <v>121</v>
      </c>
      <c r="F34" s="8" t="s">
        <v>336</v>
      </c>
      <c r="G34" s="8" t="s">
        <v>37</v>
      </c>
      <c r="H34" s="8" t="s">
        <v>337</v>
      </c>
      <c r="I34" s="8" t="s">
        <v>39</v>
      </c>
      <c r="J34" s="8" t="s">
        <v>40</v>
      </c>
    </row>
    <row r="35" spans="1:10" ht="126">
      <c r="A35" s="4">
        <f t="shared" si="3"/>
        <v>33</v>
      </c>
      <c r="B35" s="5" t="s">
        <v>137</v>
      </c>
      <c r="C35" s="6" t="s">
        <v>138</v>
      </c>
      <c r="D35" s="7" t="s">
        <v>75</v>
      </c>
      <c r="E35" s="8" t="s">
        <v>46</v>
      </c>
      <c r="F35" s="8" t="s">
        <v>139</v>
      </c>
      <c r="G35" s="8" t="s">
        <v>37</v>
      </c>
      <c r="H35" s="8" t="s">
        <v>140</v>
      </c>
      <c r="I35" s="8" t="s">
        <v>39</v>
      </c>
      <c r="J35" s="8" t="s">
        <v>40</v>
      </c>
    </row>
    <row r="36" spans="1:10" ht="94.5">
      <c r="A36" s="4">
        <f t="shared" si="3"/>
        <v>34</v>
      </c>
      <c r="B36" s="5" t="s">
        <v>141</v>
      </c>
      <c r="C36" s="6" t="s">
        <v>142</v>
      </c>
      <c r="D36" s="7" t="s">
        <v>71</v>
      </c>
      <c r="E36" s="8" t="s">
        <v>65</v>
      </c>
      <c r="F36" s="8" t="s">
        <v>143</v>
      </c>
      <c r="G36" s="8" t="s">
        <v>37</v>
      </c>
      <c r="H36" s="8" t="s">
        <v>144</v>
      </c>
      <c r="I36" s="8" t="s">
        <v>39</v>
      </c>
      <c r="J36" s="8" t="s">
        <v>40</v>
      </c>
    </row>
    <row r="37" spans="1:10" ht="94.5">
      <c r="A37" s="4">
        <f t="shared" si="3"/>
        <v>35</v>
      </c>
      <c r="B37" s="5" t="s">
        <v>145</v>
      </c>
      <c r="C37" s="6" t="s">
        <v>146</v>
      </c>
      <c r="D37" s="7" t="s">
        <v>71</v>
      </c>
      <c r="E37" s="8" t="s">
        <v>65</v>
      </c>
      <c r="F37" s="20" t="s">
        <v>395</v>
      </c>
      <c r="G37" s="8" t="s">
        <v>37</v>
      </c>
      <c r="H37" s="20" t="s">
        <v>396</v>
      </c>
      <c r="I37" s="8" t="s">
        <v>39</v>
      </c>
      <c r="J37" s="8" t="s">
        <v>40</v>
      </c>
    </row>
    <row r="38" spans="1:10" ht="252">
      <c r="A38" s="4">
        <f t="shared" si="3"/>
        <v>36</v>
      </c>
      <c r="B38" s="5" t="s">
        <v>147</v>
      </c>
      <c r="C38" s="6" t="s">
        <v>148</v>
      </c>
      <c r="D38" s="7" t="s">
        <v>75</v>
      </c>
      <c r="E38" s="8" t="s">
        <v>35</v>
      </c>
      <c r="F38" s="8" t="s">
        <v>357</v>
      </c>
      <c r="G38" s="8" t="s">
        <v>37</v>
      </c>
      <c r="H38" s="8" t="s">
        <v>117</v>
      </c>
      <c r="I38" s="8" t="s">
        <v>39</v>
      </c>
      <c r="J38" s="8" t="s">
        <v>40</v>
      </c>
    </row>
    <row r="39" spans="1:10" ht="204.75">
      <c r="A39" s="4">
        <f t="shared" si="3"/>
        <v>37</v>
      </c>
      <c r="B39" s="5" t="s">
        <v>149</v>
      </c>
      <c r="C39" s="6" t="s">
        <v>150</v>
      </c>
      <c r="D39" s="7" t="s">
        <v>75</v>
      </c>
      <c r="E39" s="8" t="s">
        <v>35</v>
      </c>
      <c r="F39" s="8" t="s">
        <v>151</v>
      </c>
      <c r="G39" s="8" t="s">
        <v>37</v>
      </c>
      <c r="H39" s="8" t="s">
        <v>152</v>
      </c>
      <c r="I39" s="8" t="s">
        <v>39</v>
      </c>
      <c r="J39" s="8" t="s">
        <v>40</v>
      </c>
    </row>
    <row r="40" spans="1:10" ht="173.25">
      <c r="A40" s="4">
        <f t="shared" si="3"/>
        <v>38</v>
      </c>
      <c r="B40" s="5" t="s">
        <v>153</v>
      </c>
      <c r="C40" s="6" t="s">
        <v>154</v>
      </c>
      <c r="D40" s="7" t="s">
        <v>71</v>
      </c>
      <c r="E40" s="8" t="s">
        <v>42</v>
      </c>
      <c r="F40" s="8" t="s">
        <v>381</v>
      </c>
      <c r="G40" s="8" t="s">
        <v>37</v>
      </c>
      <c r="H40" s="8" t="s">
        <v>383</v>
      </c>
      <c r="I40" s="8" t="s">
        <v>39</v>
      </c>
      <c r="J40" s="8" t="s">
        <v>40</v>
      </c>
    </row>
    <row r="41" spans="1:10" ht="94.5">
      <c r="A41" s="4">
        <f t="shared" si="3"/>
        <v>39</v>
      </c>
      <c r="B41" s="5" t="s">
        <v>155</v>
      </c>
      <c r="C41" s="6" t="s">
        <v>156</v>
      </c>
      <c r="D41" s="7" t="s">
        <v>71</v>
      </c>
      <c r="E41" s="8" t="s">
        <v>65</v>
      </c>
      <c r="F41" s="20" t="s">
        <v>397</v>
      </c>
      <c r="G41" s="8" t="s">
        <v>37</v>
      </c>
      <c r="H41" s="20" t="s">
        <v>398</v>
      </c>
      <c r="I41" s="8" t="s">
        <v>39</v>
      </c>
      <c r="J41" s="8" t="s">
        <v>40</v>
      </c>
    </row>
    <row r="42" spans="1:10" ht="94.5">
      <c r="A42" s="4">
        <f t="shared" si="3"/>
        <v>40</v>
      </c>
      <c r="B42" s="5" t="s">
        <v>157</v>
      </c>
      <c r="C42" s="6" t="s">
        <v>158</v>
      </c>
      <c r="D42" s="7" t="s">
        <v>120</v>
      </c>
      <c r="E42" s="8" t="s">
        <v>159</v>
      </c>
      <c r="F42" s="20" t="s">
        <v>400</v>
      </c>
      <c r="G42" s="8" t="s">
        <v>37</v>
      </c>
      <c r="H42" s="20" t="s">
        <v>399</v>
      </c>
      <c r="I42" s="8" t="s">
        <v>39</v>
      </c>
      <c r="J42" s="8" t="s">
        <v>40</v>
      </c>
    </row>
    <row r="43" spans="1:10" ht="189">
      <c r="A43" s="4">
        <f t="shared" si="3"/>
        <v>41</v>
      </c>
      <c r="B43" s="5" t="s">
        <v>160</v>
      </c>
      <c r="C43" s="6" t="s">
        <v>161</v>
      </c>
      <c r="D43" s="7" t="s">
        <v>71</v>
      </c>
      <c r="E43" s="8" t="s">
        <v>42</v>
      </c>
      <c r="F43" s="8" t="s">
        <v>384</v>
      </c>
      <c r="G43" s="8" t="s">
        <v>37</v>
      </c>
      <c r="H43" s="8" t="s">
        <v>385</v>
      </c>
      <c r="I43" s="8" t="s">
        <v>39</v>
      </c>
      <c r="J43" s="8" t="s">
        <v>40</v>
      </c>
    </row>
    <row r="44" spans="1:10" ht="299.25">
      <c r="A44" s="4">
        <f aca="true" t="shared" si="4" ref="A44:A53">ROW()-2</f>
        <v>42</v>
      </c>
      <c r="B44" s="5" t="s">
        <v>162</v>
      </c>
      <c r="C44" s="6" t="s">
        <v>163</v>
      </c>
      <c r="D44" s="7" t="s">
        <v>94</v>
      </c>
      <c r="E44" s="8" t="s">
        <v>65</v>
      </c>
      <c r="F44" s="20" t="s">
        <v>455</v>
      </c>
      <c r="G44" s="8" t="s">
        <v>37</v>
      </c>
      <c r="H44" s="20" t="s">
        <v>451</v>
      </c>
      <c r="I44" s="8" t="s">
        <v>39</v>
      </c>
      <c r="J44" s="8" t="s">
        <v>40</v>
      </c>
    </row>
    <row r="45" spans="1:10" ht="126">
      <c r="A45" s="4">
        <f t="shared" si="4"/>
        <v>43</v>
      </c>
      <c r="B45" s="5" t="s">
        <v>164</v>
      </c>
      <c r="C45" s="19" t="s">
        <v>405</v>
      </c>
      <c r="D45" s="7" t="s">
        <v>120</v>
      </c>
      <c r="E45" s="8" t="s">
        <v>42</v>
      </c>
      <c r="F45" s="8" t="s">
        <v>386</v>
      </c>
      <c r="G45" s="8" t="s">
        <v>37</v>
      </c>
      <c r="H45" s="8" t="s">
        <v>165</v>
      </c>
      <c r="I45" s="8" t="s">
        <v>39</v>
      </c>
      <c r="J45" s="8" t="s">
        <v>40</v>
      </c>
    </row>
    <row r="46" spans="1:10" ht="204.75">
      <c r="A46" s="4">
        <f t="shared" si="4"/>
        <v>44</v>
      </c>
      <c r="B46" s="5" t="s">
        <v>166</v>
      </c>
      <c r="C46" s="19" t="s">
        <v>404</v>
      </c>
      <c r="D46" s="7" t="s">
        <v>120</v>
      </c>
      <c r="E46" s="8" t="s">
        <v>42</v>
      </c>
      <c r="F46" s="8" t="s">
        <v>387</v>
      </c>
      <c r="G46" s="8" t="s">
        <v>37</v>
      </c>
      <c r="H46" s="8" t="s">
        <v>167</v>
      </c>
      <c r="I46" s="8" t="s">
        <v>39</v>
      </c>
      <c r="J46" s="8" t="s">
        <v>40</v>
      </c>
    </row>
    <row r="47" spans="1:10" ht="126">
      <c r="A47" s="4">
        <f t="shared" si="4"/>
        <v>45</v>
      </c>
      <c r="B47" s="5" t="s">
        <v>168</v>
      </c>
      <c r="C47" s="6" t="s">
        <v>169</v>
      </c>
      <c r="D47" s="7" t="s">
        <v>75</v>
      </c>
      <c r="E47" s="8" t="s">
        <v>65</v>
      </c>
      <c r="F47" s="8" t="s">
        <v>170</v>
      </c>
      <c r="G47" s="8" t="s">
        <v>37</v>
      </c>
      <c r="H47" s="8" t="s">
        <v>171</v>
      </c>
      <c r="I47" s="8" t="s">
        <v>39</v>
      </c>
      <c r="J47" s="8" t="s">
        <v>40</v>
      </c>
    </row>
    <row r="48" spans="1:10" ht="126">
      <c r="A48" s="4">
        <f t="shared" si="4"/>
        <v>46</v>
      </c>
      <c r="B48" s="5" t="s">
        <v>172</v>
      </c>
      <c r="C48" s="6" t="s">
        <v>173</v>
      </c>
      <c r="D48" s="7" t="s">
        <v>75</v>
      </c>
      <c r="E48" s="8" t="s">
        <v>159</v>
      </c>
      <c r="F48" s="20" t="s">
        <v>406</v>
      </c>
      <c r="G48" s="8" t="s">
        <v>37</v>
      </c>
      <c r="H48" s="8" t="s">
        <v>174</v>
      </c>
      <c r="I48" s="8" t="s">
        <v>39</v>
      </c>
      <c r="J48" s="8" t="s">
        <v>40</v>
      </c>
    </row>
    <row r="49" spans="1:10" ht="110.25">
      <c r="A49" s="4">
        <f t="shared" si="4"/>
        <v>47</v>
      </c>
      <c r="B49" s="5" t="s">
        <v>175</v>
      </c>
      <c r="C49" s="6" t="s">
        <v>176</v>
      </c>
      <c r="D49" s="7" t="s">
        <v>71</v>
      </c>
      <c r="E49" s="8" t="s">
        <v>35</v>
      </c>
      <c r="F49" s="8" t="s">
        <v>358</v>
      </c>
      <c r="G49" s="8" t="s">
        <v>37</v>
      </c>
      <c r="H49" s="8" t="s">
        <v>359</v>
      </c>
      <c r="I49" s="8" t="s">
        <v>39</v>
      </c>
      <c r="J49" s="8" t="s">
        <v>40</v>
      </c>
    </row>
    <row r="50" spans="1:10" ht="189">
      <c r="A50" s="4">
        <f t="shared" si="4"/>
        <v>48</v>
      </c>
      <c r="B50" s="5" t="s">
        <v>177</v>
      </c>
      <c r="C50" s="19" t="s">
        <v>407</v>
      </c>
      <c r="D50" s="7" t="s">
        <v>71</v>
      </c>
      <c r="E50" s="8" t="s">
        <v>42</v>
      </c>
      <c r="F50" s="8" t="s">
        <v>368</v>
      </c>
      <c r="G50" s="8" t="s">
        <v>37</v>
      </c>
      <c r="H50" s="8" t="s">
        <v>369</v>
      </c>
      <c r="I50" s="8" t="s">
        <v>39</v>
      </c>
      <c r="J50" s="8" t="s">
        <v>40</v>
      </c>
    </row>
    <row r="51" spans="1:10" ht="299.25">
      <c r="A51" s="4">
        <f t="shared" si="4"/>
        <v>49</v>
      </c>
      <c r="B51" s="5" t="s">
        <v>178</v>
      </c>
      <c r="C51" s="5" t="s">
        <v>179</v>
      </c>
      <c r="D51" s="7" t="s">
        <v>94</v>
      </c>
      <c r="E51" s="8" t="s">
        <v>65</v>
      </c>
      <c r="F51" s="20" t="s">
        <v>452</v>
      </c>
      <c r="G51" s="8" t="s">
        <v>37</v>
      </c>
      <c r="H51" s="20" t="s">
        <v>453</v>
      </c>
      <c r="I51" s="8" t="s">
        <v>39</v>
      </c>
      <c r="J51" s="8" t="s">
        <v>40</v>
      </c>
    </row>
    <row r="52" spans="1:10" ht="409.5">
      <c r="A52" s="4">
        <f t="shared" si="4"/>
        <v>50</v>
      </c>
      <c r="B52" s="5" t="s">
        <v>180</v>
      </c>
      <c r="C52" s="19" t="s">
        <v>408</v>
      </c>
      <c r="D52" s="7" t="s">
        <v>62</v>
      </c>
      <c r="E52" s="8" t="s">
        <v>121</v>
      </c>
      <c r="F52" s="20" t="s">
        <v>409</v>
      </c>
      <c r="G52" s="8" t="s">
        <v>37</v>
      </c>
      <c r="H52" s="20" t="s">
        <v>410</v>
      </c>
      <c r="I52" s="8" t="s">
        <v>39</v>
      </c>
      <c r="J52" s="8" t="s">
        <v>40</v>
      </c>
    </row>
    <row r="53" spans="1:10" ht="236.25">
      <c r="A53" s="4">
        <f t="shared" si="4"/>
        <v>51</v>
      </c>
      <c r="B53" s="5" t="s">
        <v>181</v>
      </c>
      <c r="C53" s="19" t="s">
        <v>412</v>
      </c>
      <c r="D53" s="7" t="s">
        <v>94</v>
      </c>
      <c r="E53" s="8" t="s">
        <v>159</v>
      </c>
      <c r="F53" s="20" t="s">
        <v>411</v>
      </c>
      <c r="G53" s="8" t="s">
        <v>37</v>
      </c>
      <c r="H53" s="8" t="s">
        <v>403</v>
      </c>
      <c r="I53" s="8" t="s">
        <v>39</v>
      </c>
      <c r="J53" s="8" t="s">
        <v>40</v>
      </c>
    </row>
    <row r="54" spans="1:10" ht="267.75">
      <c r="A54" s="4">
        <f aca="true" t="shared" si="5" ref="A54:A63">ROW()-2</f>
        <v>52</v>
      </c>
      <c r="B54" s="5" t="s">
        <v>182</v>
      </c>
      <c r="C54" s="6" t="s">
        <v>183</v>
      </c>
      <c r="D54" s="7" t="s">
        <v>120</v>
      </c>
      <c r="E54" s="8" t="s">
        <v>42</v>
      </c>
      <c r="F54" s="8" t="s">
        <v>184</v>
      </c>
      <c r="G54" s="8" t="s">
        <v>122</v>
      </c>
      <c r="H54" s="8" t="s">
        <v>185</v>
      </c>
      <c r="I54" s="8" t="s">
        <v>39</v>
      </c>
      <c r="J54" s="8" t="s">
        <v>40</v>
      </c>
    </row>
    <row r="55" spans="1:10" ht="110.25">
      <c r="A55" s="4">
        <f t="shared" si="5"/>
        <v>53</v>
      </c>
      <c r="B55" s="5" t="s">
        <v>186</v>
      </c>
      <c r="C55" s="6" t="s">
        <v>187</v>
      </c>
      <c r="D55" s="7" t="s">
        <v>188</v>
      </c>
      <c r="E55" s="8" t="s">
        <v>65</v>
      </c>
      <c r="F55" s="8" t="s">
        <v>189</v>
      </c>
      <c r="G55" s="8" t="s">
        <v>37</v>
      </c>
      <c r="H55" s="8" t="s">
        <v>190</v>
      </c>
      <c r="I55" s="8" t="s">
        <v>39</v>
      </c>
      <c r="J55" s="8" t="s">
        <v>40</v>
      </c>
    </row>
    <row r="56" spans="1:10" ht="110.25">
      <c r="A56" s="4">
        <f t="shared" si="5"/>
        <v>54</v>
      </c>
      <c r="B56" s="5" t="s">
        <v>191</v>
      </c>
      <c r="C56" s="6" t="s">
        <v>192</v>
      </c>
      <c r="D56" s="7" t="s">
        <v>188</v>
      </c>
      <c r="E56" s="8" t="s">
        <v>46</v>
      </c>
      <c r="F56" s="8" t="s">
        <v>193</v>
      </c>
      <c r="G56" s="8" t="s">
        <v>37</v>
      </c>
      <c r="H56" s="8" t="s">
        <v>194</v>
      </c>
      <c r="I56" s="8" t="s">
        <v>39</v>
      </c>
      <c r="J56" s="8" t="s">
        <v>40</v>
      </c>
    </row>
    <row r="57" spans="1:10" ht="189">
      <c r="A57" s="4">
        <f t="shared" si="5"/>
        <v>55</v>
      </c>
      <c r="B57" s="5" t="s">
        <v>195</v>
      </c>
      <c r="C57" s="6" t="s">
        <v>196</v>
      </c>
      <c r="D57" s="7" t="s">
        <v>197</v>
      </c>
      <c r="E57" s="8" t="s">
        <v>35</v>
      </c>
      <c r="F57" s="20" t="s">
        <v>414</v>
      </c>
      <c r="G57" s="8" t="s">
        <v>37</v>
      </c>
      <c r="H57" s="20" t="s">
        <v>415</v>
      </c>
      <c r="I57" s="8" t="s">
        <v>39</v>
      </c>
      <c r="J57" s="8" t="s">
        <v>40</v>
      </c>
    </row>
    <row r="58" spans="1:10" ht="157.5">
      <c r="A58" s="4">
        <f t="shared" si="5"/>
        <v>56</v>
      </c>
      <c r="B58" s="5" t="s">
        <v>198</v>
      </c>
      <c r="C58" s="6" t="s">
        <v>199</v>
      </c>
      <c r="D58" s="7" t="s">
        <v>197</v>
      </c>
      <c r="E58" s="8" t="s">
        <v>35</v>
      </c>
      <c r="F58" s="20" t="s">
        <v>413</v>
      </c>
      <c r="G58" s="8" t="s">
        <v>37</v>
      </c>
      <c r="H58" s="8" t="s">
        <v>388</v>
      </c>
      <c r="I58" s="8" t="s">
        <v>39</v>
      </c>
      <c r="J58" s="8" t="s">
        <v>40</v>
      </c>
    </row>
    <row r="59" spans="1:10" ht="110.25">
      <c r="A59" s="4">
        <f t="shared" si="5"/>
        <v>57</v>
      </c>
      <c r="B59" s="5" t="s">
        <v>200</v>
      </c>
      <c r="C59" s="6" t="s">
        <v>201</v>
      </c>
      <c r="D59" s="7" t="s">
        <v>94</v>
      </c>
      <c r="E59" s="8" t="s">
        <v>121</v>
      </c>
      <c r="F59" s="8" t="s">
        <v>202</v>
      </c>
      <c r="G59" s="8" t="s">
        <v>37</v>
      </c>
      <c r="H59" s="8" t="s">
        <v>203</v>
      </c>
      <c r="I59" s="8" t="s">
        <v>39</v>
      </c>
      <c r="J59" s="8" t="s">
        <v>40</v>
      </c>
    </row>
    <row r="60" spans="1:10" ht="157.5">
      <c r="A60" s="4">
        <f t="shared" si="5"/>
        <v>58</v>
      </c>
      <c r="B60" s="5" t="s">
        <v>204</v>
      </c>
      <c r="C60" s="6" t="s">
        <v>205</v>
      </c>
      <c r="D60" s="7" t="s">
        <v>103</v>
      </c>
      <c r="E60" s="8" t="s">
        <v>35</v>
      </c>
      <c r="F60" s="20" t="s">
        <v>416</v>
      </c>
      <c r="G60" s="8" t="s">
        <v>37</v>
      </c>
      <c r="H60" s="8" t="s">
        <v>206</v>
      </c>
      <c r="I60" s="8" t="s">
        <v>39</v>
      </c>
      <c r="J60" s="8" t="s">
        <v>40</v>
      </c>
    </row>
    <row r="61" spans="1:10" ht="236.25">
      <c r="A61" s="4">
        <f t="shared" si="5"/>
        <v>59</v>
      </c>
      <c r="B61" s="5" t="s">
        <v>207</v>
      </c>
      <c r="C61" s="6" t="s">
        <v>208</v>
      </c>
      <c r="D61" s="7" t="s">
        <v>209</v>
      </c>
      <c r="E61" s="8" t="s">
        <v>42</v>
      </c>
      <c r="F61" s="8" t="s">
        <v>370</v>
      </c>
      <c r="G61" s="8" t="s">
        <v>37</v>
      </c>
      <c r="H61" s="8" t="s">
        <v>371</v>
      </c>
      <c r="I61" s="8" t="s">
        <v>39</v>
      </c>
      <c r="J61" s="8" t="s">
        <v>40</v>
      </c>
    </row>
    <row r="62" spans="1:10" ht="110.25">
      <c r="A62" s="4">
        <f t="shared" si="5"/>
        <v>60</v>
      </c>
      <c r="B62" s="5" t="s">
        <v>210</v>
      </c>
      <c r="C62" s="6" t="s">
        <v>211</v>
      </c>
      <c r="D62" s="7" t="s">
        <v>197</v>
      </c>
      <c r="E62" s="8" t="s">
        <v>35</v>
      </c>
      <c r="F62" s="8" t="s">
        <v>212</v>
      </c>
      <c r="G62" s="8" t="s">
        <v>37</v>
      </c>
      <c r="H62" s="8" t="s">
        <v>213</v>
      </c>
      <c r="I62" s="8" t="s">
        <v>39</v>
      </c>
      <c r="J62" s="8" t="s">
        <v>40</v>
      </c>
    </row>
    <row r="63" spans="1:10" ht="346.5">
      <c r="A63" s="4">
        <f t="shared" si="5"/>
        <v>61</v>
      </c>
      <c r="B63" s="5" t="s">
        <v>214</v>
      </c>
      <c r="C63" s="19" t="s">
        <v>417</v>
      </c>
      <c r="D63" s="7" t="s">
        <v>197</v>
      </c>
      <c r="E63" s="8" t="s">
        <v>35</v>
      </c>
      <c r="F63" s="20" t="s">
        <v>418</v>
      </c>
      <c r="G63" s="8" t="s">
        <v>37</v>
      </c>
      <c r="H63" s="20" t="s">
        <v>419</v>
      </c>
      <c r="I63" s="8" t="s">
        <v>39</v>
      </c>
      <c r="J63" s="8" t="s">
        <v>40</v>
      </c>
    </row>
    <row r="64" spans="1:10" ht="346.5">
      <c r="A64" s="4">
        <f aca="true" t="shared" si="6" ref="A64:A73">ROW()-2</f>
        <v>62</v>
      </c>
      <c r="B64" s="5" t="s">
        <v>215</v>
      </c>
      <c r="C64" s="6" t="s">
        <v>216</v>
      </c>
      <c r="D64" s="7" t="s">
        <v>34</v>
      </c>
      <c r="E64" s="8" t="s">
        <v>121</v>
      </c>
      <c r="F64" s="20" t="s">
        <v>420</v>
      </c>
      <c r="G64" s="8" t="s">
        <v>37</v>
      </c>
      <c r="H64" s="20" t="s">
        <v>421</v>
      </c>
      <c r="I64" s="8" t="s">
        <v>39</v>
      </c>
      <c r="J64" s="8" t="s">
        <v>40</v>
      </c>
    </row>
    <row r="65" spans="1:10" ht="189">
      <c r="A65" s="4">
        <f t="shared" si="6"/>
        <v>63</v>
      </c>
      <c r="B65" s="5" t="s">
        <v>217</v>
      </c>
      <c r="C65" s="6" t="s">
        <v>218</v>
      </c>
      <c r="D65" s="7" t="s">
        <v>197</v>
      </c>
      <c r="E65" s="8" t="s">
        <v>35</v>
      </c>
      <c r="F65" s="8" t="s">
        <v>389</v>
      </c>
      <c r="G65" s="8" t="s">
        <v>37</v>
      </c>
      <c r="H65" s="8" t="s">
        <v>390</v>
      </c>
      <c r="I65" s="8" t="s">
        <v>39</v>
      </c>
      <c r="J65" s="8" t="s">
        <v>40</v>
      </c>
    </row>
    <row r="66" spans="1:10" ht="283.5">
      <c r="A66" s="4">
        <f t="shared" si="6"/>
        <v>64</v>
      </c>
      <c r="B66" s="5" t="s">
        <v>219</v>
      </c>
      <c r="C66" s="6" t="s">
        <v>220</v>
      </c>
      <c r="D66" s="7" t="s">
        <v>34</v>
      </c>
      <c r="E66" s="8" t="s">
        <v>121</v>
      </c>
      <c r="F66" s="20" t="s">
        <v>422</v>
      </c>
      <c r="G66" s="8" t="s">
        <v>37</v>
      </c>
      <c r="H66" s="8" t="s">
        <v>338</v>
      </c>
      <c r="I66" s="8" t="s">
        <v>39</v>
      </c>
      <c r="J66" s="8" t="s">
        <v>40</v>
      </c>
    </row>
    <row r="67" spans="1:10" ht="126">
      <c r="A67" s="4">
        <f t="shared" si="6"/>
        <v>65</v>
      </c>
      <c r="B67" s="5" t="s">
        <v>221</v>
      </c>
      <c r="C67" s="6" t="s">
        <v>222</v>
      </c>
      <c r="D67" s="7" t="s">
        <v>223</v>
      </c>
      <c r="E67" s="8" t="s">
        <v>46</v>
      </c>
      <c r="F67" s="20" t="s">
        <v>423</v>
      </c>
      <c r="G67" s="8" t="s">
        <v>37</v>
      </c>
      <c r="H67" s="20" t="s">
        <v>424</v>
      </c>
      <c r="I67" s="8" t="s">
        <v>39</v>
      </c>
      <c r="J67" s="8" t="s">
        <v>40</v>
      </c>
    </row>
    <row r="68" spans="1:10" ht="236.25">
      <c r="A68" s="4">
        <f t="shared" si="6"/>
        <v>66</v>
      </c>
      <c r="B68" s="5" t="s">
        <v>224</v>
      </c>
      <c r="C68" s="6" t="s">
        <v>225</v>
      </c>
      <c r="D68" s="7" t="s">
        <v>94</v>
      </c>
      <c r="E68" s="8" t="s">
        <v>35</v>
      </c>
      <c r="F68" s="8" t="s">
        <v>339</v>
      </c>
      <c r="G68" s="8" t="s">
        <v>37</v>
      </c>
      <c r="H68" s="20" t="s">
        <v>425</v>
      </c>
      <c r="I68" s="8" t="s">
        <v>39</v>
      </c>
      <c r="J68" s="8" t="s">
        <v>40</v>
      </c>
    </row>
    <row r="69" spans="1:10" ht="141.75">
      <c r="A69" s="4">
        <f t="shared" si="6"/>
        <v>67</v>
      </c>
      <c r="B69" s="5" t="s">
        <v>226</v>
      </c>
      <c r="C69" s="6" t="s">
        <v>227</v>
      </c>
      <c r="D69" s="7" t="s">
        <v>197</v>
      </c>
      <c r="E69" s="8" t="s">
        <v>65</v>
      </c>
      <c r="F69" s="20" t="s">
        <v>426</v>
      </c>
      <c r="G69" s="8" t="s">
        <v>37</v>
      </c>
      <c r="H69" s="20" t="s">
        <v>427</v>
      </c>
      <c r="I69" s="8" t="s">
        <v>39</v>
      </c>
      <c r="J69" s="8" t="s">
        <v>40</v>
      </c>
    </row>
    <row r="70" spans="1:10" ht="189">
      <c r="A70" s="4">
        <f t="shared" si="6"/>
        <v>68</v>
      </c>
      <c r="B70" s="5" t="s">
        <v>228</v>
      </c>
      <c r="C70" s="6" t="s">
        <v>229</v>
      </c>
      <c r="D70" s="7" t="s">
        <v>197</v>
      </c>
      <c r="E70" s="8" t="s">
        <v>65</v>
      </c>
      <c r="F70" s="20" t="s">
        <v>428</v>
      </c>
      <c r="G70" s="8" t="s">
        <v>37</v>
      </c>
      <c r="H70" s="20" t="s">
        <v>429</v>
      </c>
      <c r="I70" s="8" t="s">
        <v>39</v>
      </c>
      <c r="J70" s="8" t="s">
        <v>40</v>
      </c>
    </row>
    <row r="71" spans="1:10" ht="189">
      <c r="A71" s="4">
        <f t="shared" si="6"/>
        <v>69</v>
      </c>
      <c r="B71" s="5" t="s">
        <v>230</v>
      </c>
      <c r="C71" s="6" t="s">
        <v>231</v>
      </c>
      <c r="D71" s="7" t="s">
        <v>197</v>
      </c>
      <c r="E71" s="8" t="s">
        <v>35</v>
      </c>
      <c r="F71" s="8" t="s">
        <v>340</v>
      </c>
      <c r="G71" s="8" t="s">
        <v>37</v>
      </c>
      <c r="H71" s="20" t="s">
        <v>430</v>
      </c>
      <c r="I71" s="8" t="s">
        <v>39</v>
      </c>
      <c r="J71" s="8" t="s">
        <v>40</v>
      </c>
    </row>
    <row r="72" spans="1:10" ht="204.75">
      <c r="A72" s="4">
        <f t="shared" si="6"/>
        <v>70</v>
      </c>
      <c r="B72" s="5" t="s">
        <v>232</v>
      </c>
      <c r="C72" s="6" t="s">
        <v>233</v>
      </c>
      <c r="D72" s="7" t="s">
        <v>223</v>
      </c>
      <c r="E72" s="8" t="s">
        <v>42</v>
      </c>
      <c r="F72" s="20" t="s">
        <v>431</v>
      </c>
      <c r="G72" s="8" t="s">
        <v>37</v>
      </c>
      <c r="H72" s="20" t="s">
        <v>438</v>
      </c>
      <c r="I72" s="8" t="s">
        <v>39</v>
      </c>
      <c r="J72" s="8" t="s">
        <v>40</v>
      </c>
    </row>
    <row r="73" spans="1:10" ht="94.5">
      <c r="A73" s="4">
        <f t="shared" si="6"/>
        <v>71</v>
      </c>
      <c r="B73" s="5" t="s">
        <v>234</v>
      </c>
      <c r="C73" s="6" t="s">
        <v>235</v>
      </c>
      <c r="D73" s="7" t="s">
        <v>197</v>
      </c>
      <c r="E73" s="8" t="s">
        <v>35</v>
      </c>
      <c r="F73" s="8" t="s">
        <v>341</v>
      </c>
      <c r="G73" s="8" t="s">
        <v>37</v>
      </c>
      <c r="H73" s="8" t="s">
        <v>342</v>
      </c>
      <c r="I73" s="8" t="s">
        <v>39</v>
      </c>
      <c r="J73" s="8" t="s">
        <v>40</v>
      </c>
    </row>
    <row r="74" spans="1:10" ht="173.25">
      <c r="A74" s="4">
        <f aca="true" t="shared" si="7" ref="A74:A83">ROW()-2</f>
        <v>72</v>
      </c>
      <c r="B74" s="5" t="s">
        <v>236</v>
      </c>
      <c r="C74" s="6" t="s">
        <v>237</v>
      </c>
      <c r="D74" s="7" t="s">
        <v>188</v>
      </c>
      <c r="E74" s="8" t="s">
        <v>121</v>
      </c>
      <c r="F74" s="20" t="s">
        <v>432</v>
      </c>
      <c r="G74" s="8" t="s">
        <v>37</v>
      </c>
      <c r="H74" s="8" t="s">
        <v>238</v>
      </c>
      <c r="I74" s="8" t="s">
        <v>39</v>
      </c>
      <c r="J74" s="8" t="s">
        <v>40</v>
      </c>
    </row>
    <row r="75" spans="1:10" ht="204.75">
      <c r="A75" s="4">
        <f t="shared" si="7"/>
        <v>73</v>
      </c>
      <c r="B75" s="5" t="s">
        <v>239</v>
      </c>
      <c r="C75" s="6" t="s">
        <v>240</v>
      </c>
      <c r="D75" s="7" t="s">
        <v>197</v>
      </c>
      <c r="E75" s="8" t="s">
        <v>42</v>
      </c>
      <c r="F75" s="20" t="s">
        <v>433</v>
      </c>
      <c r="G75" s="8" t="s">
        <v>37</v>
      </c>
      <c r="H75" s="20" t="s">
        <v>435</v>
      </c>
      <c r="I75" s="8" t="s">
        <v>39</v>
      </c>
      <c r="J75" s="8" t="s">
        <v>40</v>
      </c>
    </row>
    <row r="76" spans="1:10" ht="157.5">
      <c r="A76" s="4">
        <f t="shared" si="7"/>
        <v>74</v>
      </c>
      <c r="B76" s="5" t="s">
        <v>241</v>
      </c>
      <c r="C76" s="6" t="s">
        <v>242</v>
      </c>
      <c r="D76" s="7" t="s">
        <v>197</v>
      </c>
      <c r="E76" s="8" t="s">
        <v>243</v>
      </c>
      <c r="F76" s="8" t="s">
        <v>244</v>
      </c>
      <c r="G76" s="8" t="s">
        <v>37</v>
      </c>
      <c r="H76" s="8" t="s">
        <v>245</v>
      </c>
      <c r="I76" s="8" t="s">
        <v>39</v>
      </c>
      <c r="J76" s="8" t="s">
        <v>40</v>
      </c>
    </row>
    <row r="77" spans="1:10" ht="236.25">
      <c r="A77" s="4">
        <f t="shared" si="7"/>
        <v>75</v>
      </c>
      <c r="B77" s="5" t="s">
        <v>246</v>
      </c>
      <c r="C77" s="6" t="s">
        <v>247</v>
      </c>
      <c r="D77" s="7" t="s">
        <v>223</v>
      </c>
      <c r="E77" s="8" t="s">
        <v>42</v>
      </c>
      <c r="F77" s="20" t="s">
        <v>436</v>
      </c>
      <c r="G77" s="8" t="s">
        <v>37</v>
      </c>
      <c r="H77" s="22" t="s">
        <v>437</v>
      </c>
      <c r="I77" s="8" t="s">
        <v>39</v>
      </c>
      <c r="J77" s="8" t="s">
        <v>40</v>
      </c>
    </row>
    <row r="78" spans="1:10" ht="204.75">
      <c r="A78" s="4">
        <f t="shared" si="7"/>
        <v>76</v>
      </c>
      <c r="B78" s="5" t="s">
        <v>248</v>
      </c>
      <c r="C78" s="6" t="s">
        <v>249</v>
      </c>
      <c r="D78" s="7" t="s">
        <v>62</v>
      </c>
      <c r="E78" s="8" t="s">
        <v>121</v>
      </c>
      <c r="F78" s="8" t="s">
        <v>360</v>
      </c>
      <c r="G78" s="8" t="s">
        <v>37</v>
      </c>
      <c r="H78" s="8" t="s">
        <v>250</v>
      </c>
      <c r="I78" s="8" t="s">
        <v>39</v>
      </c>
      <c r="J78" s="8" t="s">
        <v>40</v>
      </c>
    </row>
    <row r="79" spans="1:10" ht="204.75">
      <c r="A79" s="4">
        <f t="shared" si="7"/>
        <v>77</v>
      </c>
      <c r="B79" s="5" t="s">
        <v>251</v>
      </c>
      <c r="C79" s="6" t="s">
        <v>252</v>
      </c>
      <c r="D79" s="7" t="s">
        <v>223</v>
      </c>
      <c r="E79" s="8" t="s">
        <v>42</v>
      </c>
      <c r="F79" s="20" t="s">
        <v>439</v>
      </c>
      <c r="G79" s="8" t="s">
        <v>37</v>
      </c>
      <c r="H79" s="20" t="s">
        <v>440</v>
      </c>
      <c r="I79" s="8" t="s">
        <v>39</v>
      </c>
      <c r="J79" s="8" t="s">
        <v>40</v>
      </c>
    </row>
    <row r="80" spans="1:10" ht="236.25">
      <c r="A80" s="4">
        <f t="shared" si="7"/>
        <v>78</v>
      </c>
      <c r="B80" s="5" t="s">
        <v>253</v>
      </c>
      <c r="C80" s="19" t="s">
        <v>441</v>
      </c>
      <c r="D80" s="7" t="s">
        <v>197</v>
      </c>
      <c r="E80" s="8" t="s">
        <v>42</v>
      </c>
      <c r="F80" s="8" t="s">
        <v>442</v>
      </c>
      <c r="G80" s="8" t="s">
        <v>37</v>
      </c>
      <c r="H80" s="8" t="s">
        <v>443</v>
      </c>
      <c r="I80" s="8" t="s">
        <v>39</v>
      </c>
      <c r="J80" s="8" t="s">
        <v>40</v>
      </c>
    </row>
    <row r="81" spans="1:10" ht="173.25">
      <c r="A81" s="4">
        <f t="shared" si="7"/>
        <v>79</v>
      </c>
      <c r="B81" s="5" t="s">
        <v>254</v>
      </c>
      <c r="C81" s="6" t="s">
        <v>255</v>
      </c>
      <c r="D81" s="7" t="s">
        <v>256</v>
      </c>
      <c r="E81" s="8" t="s">
        <v>121</v>
      </c>
      <c r="F81" s="8" t="s">
        <v>343</v>
      </c>
      <c r="G81" s="8" t="s">
        <v>37</v>
      </c>
      <c r="H81" s="8" t="s">
        <v>344</v>
      </c>
      <c r="I81" s="8" t="s">
        <v>39</v>
      </c>
      <c r="J81" s="8" t="s">
        <v>40</v>
      </c>
    </row>
    <row r="82" spans="1:10" ht="220.5">
      <c r="A82" s="4">
        <f t="shared" si="7"/>
        <v>80</v>
      </c>
      <c r="B82" s="5" t="s">
        <v>257</v>
      </c>
      <c r="C82" s="6" t="s">
        <v>258</v>
      </c>
      <c r="D82" s="7" t="s">
        <v>62</v>
      </c>
      <c r="E82" s="8" t="s">
        <v>121</v>
      </c>
      <c r="F82" s="8" t="s">
        <v>361</v>
      </c>
      <c r="G82" s="8" t="s">
        <v>37</v>
      </c>
      <c r="H82" s="8" t="s">
        <v>259</v>
      </c>
      <c r="I82" s="8" t="s">
        <v>39</v>
      </c>
      <c r="J82" s="8" t="s">
        <v>40</v>
      </c>
    </row>
    <row r="83" spans="1:10" ht="110.25">
      <c r="A83" s="4">
        <f t="shared" si="7"/>
        <v>81</v>
      </c>
      <c r="B83" s="5" t="s">
        <v>260</v>
      </c>
      <c r="C83" s="6" t="s">
        <v>261</v>
      </c>
      <c r="D83" s="7" t="s">
        <v>120</v>
      </c>
      <c r="E83" s="8" t="s">
        <v>46</v>
      </c>
      <c r="F83" s="8" t="s">
        <v>262</v>
      </c>
      <c r="G83" s="8" t="s">
        <v>72</v>
      </c>
      <c r="H83" s="8" t="s">
        <v>39</v>
      </c>
      <c r="I83" s="8" t="s">
        <v>39</v>
      </c>
      <c r="J83" s="8" t="s">
        <v>40</v>
      </c>
    </row>
    <row r="84" spans="1:10" ht="157.5">
      <c r="A84" s="4">
        <f aca="true" t="shared" si="8" ref="A84:A93">ROW()-2</f>
        <v>82</v>
      </c>
      <c r="B84" s="5" t="s">
        <v>263</v>
      </c>
      <c r="C84" s="6" t="s">
        <v>264</v>
      </c>
      <c r="D84" s="7" t="s">
        <v>197</v>
      </c>
      <c r="E84" s="8" t="s">
        <v>35</v>
      </c>
      <c r="F84" s="8" t="s">
        <v>265</v>
      </c>
      <c r="G84" s="8" t="s">
        <v>37</v>
      </c>
      <c r="H84" s="8" t="s">
        <v>266</v>
      </c>
      <c r="I84" s="8" t="s">
        <v>39</v>
      </c>
      <c r="J84" s="8" t="s">
        <v>40</v>
      </c>
    </row>
    <row r="85" spans="1:10" ht="173.25">
      <c r="A85" s="4">
        <f t="shared" si="8"/>
        <v>83</v>
      </c>
      <c r="B85" s="5" t="s">
        <v>267</v>
      </c>
      <c r="C85" s="6" t="s">
        <v>268</v>
      </c>
      <c r="D85" s="7" t="s">
        <v>223</v>
      </c>
      <c r="E85" s="8" t="s">
        <v>42</v>
      </c>
      <c r="F85" s="20" t="s">
        <v>446</v>
      </c>
      <c r="G85" s="8" t="s">
        <v>37</v>
      </c>
      <c r="H85" s="20" t="s">
        <v>447</v>
      </c>
      <c r="I85" s="8" t="s">
        <v>39</v>
      </c>
      <c r="J85" s="8" t="s">
        <v>40</v>
      </c>
    </row>
    <row r="86" spans="1:10" ht="173.25">
      <c r="A86" s="4">
        <f t="shared" si="8"/>
        <v>84</v>
      </c>
      <c r="B86" s="5" t="s">
        <v>269</v>
      </c>
      <c r="C86" s="6" t="s">
        <v>270</v>
      </c>
      <c r="D86" s="7" t="s">
        <v>197</v>
      </c>
      <c r="E86" s="8" t="s">
        <v>121</v>
      </c>
      <c r="F86" s="8" t="s">
        <v>271</v>
      </c>
      <c r="G86" s="8" t="s">
        <v>37</v>
      </c>
      <c r="H86" s="8" t="s">
        <v>272</v>
      </c>
      <c r="I86" s="8" t="s">
        <v>39</v>
      </c>
      <c r="J86" s="8" t="s">
        <v>40</v>
      </c>
    </row>
    <row r="87" spans="1:10" ht="267.75">
      <c r="A87" s="4">
        <f t="shared" si="8"/>
        <v>85</v>
      </c>
      <c r="B87" s="5" t="s">
        <v>273</v>
      </c>
      <c r="C87" s="6" t="s">
        <v>274</v>
      </c>
      <c r="D87" s="7" t="s">
        <v>209</v>
      </c>
      <c r="E87" s="8" t="s">
        <v>121</v>
      </c>
      <c r="F87" s="20" t="s">
        <v>454</v>
      </c>
      <c r="G87" s="8" t="s">
        <v>37</v>
      </c>
      <c r="H87" s="20" t="s">
        <v>448</v>
      </c>
      <c r="I87" s="8" t="s">
        <v>39</v>
      </c>
      <c r="J87" s="8" t="s">
        <v>40</v>
      </c>
    </row>
    <row r="88" spans="1:10" ht="173.25">
      <c r="A88" s="4">
        <f t="shared" si="8"/>
        <v>86</v>
      </c>
      <c r="B88" s="5" t="s">
        <v>275</v>
      </c>
      <c r="C88" s="6" t="s">
        <v>276</v>
      </c>
      <c r="D88" s="7" t="s">
        <v>75</v>
      </c>
      <c r="E88" s="8" t="s">
        <v>121</v>
      </c>
      <c r="F88" s="8" t="s">
        <v>277</v>
      </c>
      <c r="G88" s="8" t="s">
        <v>37</v>
      </c>
      <c r="H88" s="8" t="s">
        <v>278</v>
      </c>
      <c r="I88" s="8" t="s">
        <v>39</v>
      </c>
      <c r="J88" s="8" t="s">
        <v>40</v>
      </c>
    </row>
    <row r="89" spans="1:10" ht="236.25">
      <c r="A89" s="4">
        <f t="shared" si="8"/>
        <v>87</v>
      </c>
      <c r="B89" s="5" t="s">
        <v>279</v>
      </c>
      <c r="C89" s="6" t="s">
        <v>280</v>
      </c>
      <c r="D89" s="7" t="s">
        <v>94</v>
      </c>
      <c r="E89" s="8" t="s">
        <v>108</v>
      </c>
      <c r="F89" s="20" t="s">
        <v>456</v>
      </c>
      <c r="G89" s="8" t="s">
        <v>37</v>
      </c>
      <c r="H89" s="20" t="s">
        <v>457</v>
      </c>
      <c r="I89" s="8" t="s">
        <v>39</v>
      </c>
      <c r="J89" s="8" t="s">
        <v>40</v>
      </c>
    </row>
    <row r="90" spans="1:10" ht="157.5">
      <c r="A90" s="4">
        <f t="shared" si="8"/>
        <v>88</v>
      </c>
      <c r="B90" s="5" t="s">
        <v>281</v>
      </c>
      <c r="C90" s="6" t="s">
        <v>282</v>
      </c>
      <c r="D90" s="7" t="s">
        <v>94</v>
      </c>
      <c r="E90" s="8" t="s">
        <v>121</v>
      </c>
      <c r="F90" s="8" t="s">
        <v>345</v>
      </c>
      <c r="G90" s="8" t="s">
        <v>37</v>
      </c>
      <c r="H90" s="8" t="s">
        <v>346</v>
      </c>
      <c r="I90" s="8" t="s">
        <v>39</v>
      </c>
      <c r="J90" s="8" t="s">
        <v>40</v>
      </c>
    </row>
    <row r="91" spans="1:10" ht="141.75">
      <c r="A91" s="4">
        <f t="shared" si="8"/>
        <v>89</v>
      </c>
      <c r="B91" s="5" t="s">
        <v>283</v>
      </c>
      <c r="C91" s="6" t="s">
        <v>284</v>
      </c>
      <c r="D91" s="7" t="s">
        <v>103</v>
      </c>
      <c r="E91" s="8" t="s">
        <v>35</v>
      </c>
      <c r="F91" s="20" t="s">
        <v>458</v>
      </c>
      <c r="G91" s="8" t="s">
        <v>37</v>
      </c>
      <c r="H91" s="20" t="s">
        <v>459</v>
      </c>
      <c r="I91" s="8" t="s">
        <v>39</v>
      </c>
      <c r="J91" s="8" t="s">
        <v>40</v>
      </c>
    </row>
    <row r="92" spans="1:10" ht="283.5">
      <c r="A92" s="4">
        <f t="shared" si="8"/>
        <v>90</v>
      </c>
      <c r="B92" s="5" t="s">
        <v>285</v>
      </c>
      <c r="C92" s="6" t="s">
        <v>286</v>
      </c>
      <c r="D92" s="7" t="s">
        <v>287</v>
      </c>
      <c r="E92" s="8" t="s">
        <v>35</v>
      </c>
      <c r="F92" s="8" t="s">
        <v>288</v>
      </c>
      <c r="G92" s="8" t="s">
        <v>37</v>
      </c>
      <c r="H92" s="8" t="s">
        <v>289</v>
      </c>
      <c r="I92" s="8" t="s">
        <v>39</v>
      </c>
      <c r="J92" s="8" t="s">
        <v>40</v>
      </c>
    </row>
    <row r="93" spans="1:10" ht="173.25">
      <c r="A93" s="4">
        <f t="shared" si="8"/>
        <v>91</v>
      </c>
      <c r="B93" s="5" t="s">
        <v>290</v>
      </c>
      <c r="C93" s="6" t="s">
        <v>291</v>
      </c>
      <c r="D93" s="7" t="s">
        <v>197</v>
      </c>
      <c r="E93" s="8" t="s">
        <v>42</v>
      </c>
      <c r="F93" s="8" t="s">
        <v>362</v>
      </c>
      <c r="G93" s="8" t="s">
        <v>37</v>
      </c>
      <c r="H93" s="8" t="s">
        <v>363</v>
      </c>
      <c r="I93" s="8" t="s">
        <v>39</v>
      </c>
      <c r="J93" s="8" t="s">
        <v>40</v>
      </c>
    </row>
    <row r="94" spans="1:10" ht="173.25">
      <c r="A94" s="4">
        <f aca="true" t="shared" si="9" ref="A94:A104">ROW()-2</f>
        <v>92</v>
      </c>
      <c r="B94" s="5" t="s">
        <v>292</v>
      </c>
      <c r="C94" s="6" t="s">
        <v>293</v>
      </c>
      <c r="D94" s="7" t="s">
        <v>197</v>
      </c>
      <c r="E94" s="8" t="s">
        <v>121</v>
      </c>
      <c r="F94" s="8" t="s">
        <v>391</v>
      </c>
      <c r="G94" s="8" t="s">
        <v>37</v>
      </c>
      <c r="H94" s="8" t="s">
        <v>392</v>
      </c>
      <c r="I94" s="8" t="s">
        <v>39</v>
      </c>
      <c r="J94" s="8" t="s">
        <v>40</v>
      </c>
    </row>
    <row r="95" spans="1:10" ht="267.75">
      <c r="A95" s="4">
        <f t="shared" si="9"/>
        <v>93</v>
      </c>
      <c r="B95" s="5" t="s">
        <v>294</v>
      </c>
      <c r="C95" s="6" t="s">
        <v>295</v>
      </c>
      <c r="D95" s="7" t="s">
        <v>197</v>
      </c>
      <c r="E95" s="8" t="s">
        <v>35</v>
      </c>
      <c r="F95" s="8" t="s">
        <v>296</v>
      </c>
      <c r="G95" s="8" t="s">
        <v>37</v>
      </c>
      <c r="H95" s="8" t="s">
        <v>297</v>
      </c>
      <c r="I95" s="8" t="s">
        <v>39</v>
      </c>
      <c r="J95" s="8" t="s">
        <v>40</v>
      </c>
    </row>
    <row r="96" spans="1:10" ht="94.5">
      <c r="A96" s="4">
        <f t="shared" si="9"/>
        <v>94</v>
      </c>
      <c r="B96" s="5" t="s">
        <v>298</v>
      </c>
      <c r="C96" s="6" t="s">
        <v>299</v>
      </c>
      <c r="D96" s="7" t="s">
        <v>188</v>
      </c>
      <c r="E96" s="8" t="s">
        <v>42</v>
      </c>
      <c r="F96" s="8" t="s">
        <v>300</v>
      </c>
      <c r="G96" s="8" t="s">
        <v>37</v>
      </c>
      <c r="H96" s="8" t="s">
        <v>301</v>
      </c>
      <c r="I96" s="8" t="s">
        <v>39</v>
      </c>
      <c r="J96" s="8" t="s">
        <v>40</v>
      </c>
    </row>
    <row r="97" spans="1:10" ht="189">
      <c r="A97" s="4">
        <f t="shared" si="9"/>
        <v>95</v>
      </c>
      <c r="B97" s="5" t="s">
        <v>302</v>
      </c>
      <c r="C97" s="6" t="s">
        <v>303</v>
      </c>
      <c r="D97" s="7" t="s">
        <v>197</v>
      </c>
      <c r="E97" s="8" t="s">
        <v>121</v>
      </c>
      <c r="F97" s="8" t="s">
        <v>347</v>
      </c>
      <c r="G97" s="8" t="s">
        <v>37</v>
      </c>
      <c r="H97" s="20" t="s">
        <v>460</v>
      </c>
      <c r="I97" s="8" t="s">
        <v>39</v>
      </c>
      <c r="J97" s="8" t="s">
        <v>40</v>
      </c>
    </row>
    <row r="98" spans="1:10" ht="283.5">
      <c r="A98" s="4">
        <f t="shared" si="9"/>
        <v>96</v>
      </c>
      <c r="B98" s="5" t="s">
        <v>304</v>
      </c>
      <c r="C98" s="6" t="s">
        <v>305</v>
      </c>
      <c r="D98" s="7" t="s">
        <v>197</v>
      </c>
      <c r="E98" s="8" t="s">
        <v>121</v>
      </c>
      <c r="F98" s="8" t="s">
        <v>444</v>
      </c>
      <c r="G98" s="8" t="s">
        <v>37</v>
      </c>
      <c r="H98" s="8" t="s">
        <v>434</v>
      </c>
      <c r="I98" s="8" t="s">
        <v>39</v>
      </c>
      <c r="J98" s="8" t="s">
        <v>40</v>
      </c>
    </row>
    <row r="99" spans="1:10" ht="94.5">
      <c r="A99" s="4">
        <f t="shared" si="9"/>
        <v>97</v>
      </c>
      <c r="B99" s="5" t="s">
        <v>306</v>
      </c>
      <c r="C99" s="6" t="s">
        <v>307</v>
      </c>
      <c r="D99" s="7" t="s">
        <v>94</v>
      </c>
      <c r="E99" s="8" t="s">
        <v>121</v>
      </c>
      <c r="F99" s="8" t="s">
        <v>348</v>
      </c>
      <c r="G99" s="8" t="s">
        <v>37</v>
      </c>
      <c r="H99" s="8" t="s">
        <v>349</v>
      </c>
      <c r="I99" s="8" t="s">
        <v>39</v>
      </c>
      <c r="J99" s="8" t="s">
        <v>40</v>
      </c>
    </row>
    <row r="100" spans="1:10" ht="110.25">
      <c r="A100" s="4">
        <f t="shared" si="9"/>
        <v>98</v>
      </c>
      <c r="B100" s="5" t="s">
        <v>308</v>
      </c>
      <c r="C100" s="6" t="s">
        <v>309</v>
      </c>
      <c r="D100" s="7" t="s">
        <v>188</v>
      </c>
      <c r="E100" s="8" t="s">
        <v>42</v>
      </c>
      <c r="F100" s="8" t="s">
        <v>310</v>
      </c>
      <c r="G100" s="8" t="s">
        <v>37</v>
      </c>
      <c r="H100" s="8" t="s">
        <v>311</v>
      </c>
      <c r="I100" s="8" t="s">
        <v>39</v>
      </c>
      <c r="J100" s="8" t="s">
        <v>40</v>
      </c>
    </row>
    <row r="101" spans="1:10" ht="267.75">
      <c r="A101" s="4">
        <f t="shared" si="9"/>
        <v>99</v>
      </c>
      <c r="B101" s="5" t="s">
        <v>312</v>
      </c>
      <c r="C101" s="6" t="s">
        <v>313</v>
      </c>
      <c r="D101" s="7" t="s">
        <v>197</v>
      </c>
      <c r="E101" s="8" t="s">
        <v>35</v>
      </c>
      <c r="F101" s="8" t="s">
        <v>445</v>
      </c>
      <c r="G101" s="8" t="s">
        <v>37</v>
      </c>
      <c r="H101" s="8" t="s">
        <v>434</v>
      </c>
      <c r="I101" s="8" t="s">
        <v>39</v>
      </c>
      <c r="J101" s="8"/>
    </row>
    <row r="102" spans="1:10" ht="157.5">
      <c r="A102" s="4">
        <f t="shared" si="9"/>
        <v>100</v>
      </c>
      <c r="B102" s="5" t="s">
        <v>314</v>
      </c>
      <c r="C102" s="6" t="s">
        <v>315</v>
      </c>
      <c r="D102" s="7" t="s">
        <v>197</v>
      </c>
      <c r="E102" s="8" t="s">
        <v>35</v>
      </c>
      <c r="F102" s="8" t="s">
        <v>316</v>
      </c>
      <c r="G102" s="8" t="s">
        <v>37</v>
      </c>
      <c r="H102" s="8" t="s">
        <v>317</v>
      </c>
      <c r="I102" s="8" t="s">
        <v>39</v>
      </c>
      <c r="J102" s="8"/>
    </row>
    <row r="103" spans="1:10" ht="157.5">
      <c r="A103" s="4">
        <f t="shared" si="9"/>
        <v>101</v>
      </c>
      <c r="B103" s="5" t="s">
        <v>318</v>
      </c>
      <c r="C103" s="6" t="s">
        <v>319</v>
      </c>
      <c r="D103" s="7" t="s">
        <v>188</v>
      </c>
      <c r="E103" s="8" t="s">
        <v>121</v>
      </c>
      <c r="F103" s="8" t="s">
        <v>320</v>
      </c>
      <c r="G103" s="8" t="s">
        <v>37</v>
      </c>
      <c r="H103" s="8" t="s">
        <v>321</v>
      </c>
      <c r="I103" s="8" t="s">
        <v>39</v>
      </c>
      <c r="J103" s="8" t="s">
        <v>40</v>
      </c>
    </row>
    <row r="104" spans="1:10" ht="173.25">
      <c r="A104" s="4">
        <f t="shared" si="9"/>
        <v>102</v>
      </c>
      <c r="B104" s="5" t="s">
        <v>322</v>
      </c>
      <c r="C104" s="6" t="s">
        <v>323</v>
      </c>
      <c r="D104" s="7" t="s">
        <v>197</v>
      </c>
      <c r="E104" s="8" t="s">
        <v>35</v>
      </c>
      <c r="F104" s="8" t="s">
        <v>324</v>
      </c>
      <c r="G104" s="8" t="s">
        <v>37</v>
      </c>
      <c r="H104" s="8" t="s">
        <v>325</v>
      </c>
      <c r="I104" s="8" t="s">
        <v>39</v>
      </c>
      <c r="J104" s="8" t="s">
        <v>40</v>
      </c>
    </row>
  </sheetData>
  <sheetProtection/>
  <autoFilter ref="A2:N104"/>
  <mergeCells count="1">
    <mergeCell ref="A1:J1"/>
  </mergeCells>
  <printOptions/>
  <pageMargins left="0.275" right="0.2361111111111111" top="0.3145833333333333" bottom="0.3541666666666667" header="0.19652777777777777" footer="0.15694444444444444"/>
  <pageSetup fitToHeight="0" fitToWidth="1" horizontalDpi="600" verticalDpi="600" orientation="landscape" paperSize="8" scale="93"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wanghe</cp:lastModifiedBy>
  <dcterms:created xsi:type="dcterms:W3CDTF">2018-11-02T07:46:00Z</dcterms:created>
  <dcterms:modified xsi:type="dcterms:W3CDTF">2021-05-23T15:21:46Z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file_id">
    <vt:lpwstr>f8f76bb8246bd841176d8df7e003dc2e</vt:lpwstr>
  </property>
  <property fmtid="{D5CDD505-2E9C-101B-9397-08002B2CF9AE}" pid="4" name="type">
    <vt:lpwstr>1</vt:lpwstr>
  </property>
  <property fmtid="{D5CDD505-2E9C-101B-9397-08002B2CF9AE}" pid="5" name="KSORubyTemplateID">
    <vt:lpwstr>11</vt:lpwstr>
  </property>
  <property fmtid="{D5CDD505-2E9C-101B-9397-08002B2CF9AE}" pid="6" name="KSOReadingLayout">
    <vt:bool>false</vt:bool>
  </property>
  <property fmtid="{D5CDD505-2E9C-101B-9397-08002B2CF9AE}" pid="7" name="ICV">
    <vt:lpwstr>8548086B0E804D0195D15BDA6A518699</vt:lpwstr>
  </property>
</Properties>
</file>